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観光入込" sheetId="1" r:id="rId1"/>
  </sheets>
  <definedNames>
    <definedName name="_xlnm.Print_Area" localSheetId="0">観光入込!$B$1:$X$76</definedName>
    <definedName name="_xlnm.Print_Titles" localSheetId="0">観光入込!$1:$2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<sst xmlns:r="http://schemas.openxmlformats.org/officeDocument/2006/relationships" xmlns="http://schemas.openxmlformats.org/spreadsheetml/2006/main" count="42" uniqueCount="42">
  <si>
    <t>9月</t>
  </si>
  <si>
    <t>区分</t>
    <rPh sb="0" eb="2">
      <t>クブン</t>
    </rPh>
    <phoneticPr fontId="2"/>
  </si>
  <si>
    <t>2月</t>
  </si>
  <si>
    <t>7月</t>
    <rPh sb="1" eb="2">
      <t>ガツ</t>
    </rPh>
    <phoneticPr fontId="2"/>
  </si>
  <si>
    <t>5月</t>
    <rPh sb="1" eb="2">
      <t>ガツ</t>
    </rPh>
    <phoneticPr fontId="2"/>
  </si>
  <si>
    <t>4月</t>
    <rPh sb="1" eb="2">
      <t>ガツ</t>
    </rPh>
    <phoneticPr fontId="2"/>
  </si>
  <si>
    <t>合計</t>
    <rPh sb="0" eb="2">
      <t>ゴウケイ</t>
    </rPh>
    <phoneticPr fontId="2"/>
  </si>
  <si>
    <t>6月</t>
    <rPh sb="1" eb="2">
      <t>ガツ</t>
    </rPh>
    <phoneticPr fontId="2"/>
  </si>
  <si>
    <t>8月</t>
  </si>
  <si>
    <t>10月</t>
  </si>
  <si>
    <t>11月</t>
  </si>
  <si>
    <t>12月</t>
  </si>
  <si>
    <t>1月</t>
  </si>
  <si>
    <t>前年同期比</t>
    <rPh sb="0" eb="2">
      <t>ゼンネン</t>
    </rPh>
    <rPh sb="2" eb="4">
      <t>ドウキ</t>
    </rPh>
    <rPh sb="4" eb="5">
      <t>クラ</t>
    </rPh>
    <phoneticPr fontId="2"/>
  </si>
  <si>
    <t>3月</t>
  </si>
  <si>
    <t>厚真町</t>
    <rPh sb="0" eb="3">
      <t>アツマチョウ</t>
    </rPh>
    <phoneticPr fontId="2"/>
  </si>
  <si>
    <t>前年度比</t>
    <rPh sb="0" eb="3">
      <t>ゼンネンド</t>
    </rPh>
    <rPh sb="3" eb="4">
      <t>ヒ</t>
    </rPh>
    <phoneticPr fontId="2"/>
  </si>
  <si>
    <t>前年同期計</t>
    <rPh sb="0" eb="2">
      <t>ゼンネン</t>
    </rPh>
    <rPh sb="2" eb="4">
      <t>ドウキ</t>
    </rPh>
    <rPh sb="4" eb="5">
      <t>ケイ</t>
    </rPh>
    <phoneticPr fontId="2"/>
  </si>
  <si>
    <t>室蘭市</t>
    <rPh sb="0" eb="3">
      <t>ムロランシ</t>
    </rPh>
    <phoneticPr fontId="2"/>
  </si>
  <si>
    <t>苫小牧市</t>
    <rPh sb="0" eb="4">
      <t>トマコマイシ</t>
    </rPh>
    <phoneticPr fontId="2"/>
  </si>
  <si>
    <t>登別市</t>
    <rPh sb="0" eb="3">
      <t>ノボリベツシ</t>
    </rPh>
    <phoneticPr fontId="2"/>
  </si>
  <si>
    <t>むかわ町</t>
    <rPh sb="3" eb="4">
      <t>チョウ</t>
    </rPh>
    <phoneticPr fontId="2"/>
  </si>
  <si>
    <t>入込総数</t>
    <rPh sb="0" eb="2">
      <t>イリコ</t>
    </rPh>
    <rPh sb="2" eb="4">
      <t>ソウスウ</t>
    </rPh>
    <phoneticPr fontId="2"/>
  </si>
  <si>
    <t>振興局計</t>
    <rPh sb="0" eb="3">
      <t>シンコウキョク</t>
    </rPh>
    <rPh sb="3" eb="4">
      <t>ケイ</t>
    </rPh>
    <phoneticPr fontId="2"/>
  </si>
  <si>
    <t>内宿泊客</t>
    <rPh sb="0" eb="1">
      <t>ウチ</t>
    </rPh>
    <rPh sb="1" eb="4">
      <t>シュクハクキャク</t>
    </rPh>
    <phoneticPr fontId="2"/>
  </si>
  <si>
    <t>内道外客</t>
    <rPh sb="0" eb="1">
      <t>ウチ</t>
    </rPh>
    <rPh sb="1" eb="2">
      <t>ドウ</t>
    </rPh>
    <rPh sb="2" eb="4">
      <t>ガイキャク</t>
    </rPh>
    <phoneticPr fontId="2"/>
  </si>
  <si>
    <t>前年度
（R1）</t>
    <rPh sb="0" eb="3">
      <t>ゼンネンド</t>
    </rPh>
    <phoneticPr fontId="2"/>
  </si>
  <si>
    <t>内道内客</t>
    <rPh sb="0" eb="1">
      <t>ウチ</t>
    </rPh>
    <rPh sb="1" eb="3">
      <t>ドウナイ</t>
    </rPh>
    <rPh sb="3" eb="4">
      <t>キャク</t>
    </rPh>
    <phoneticPr fontId="2"/>
  </si>
  <si>
    <t>内日帰客</t>
    <rPh sb="0" eb="1">
      <t>ウチ</t>
    </rPh>
    <rPh sb="1" eb="3">
      <t>ヒガエ</t>
    </rPh>
    <rPh sb="3" eb="4">
      <t>キャク</t>
    </rPh>
    <phoneticPr fontId="2"/>
  </si>
  <si>
    <t>宿泊客延数</t>
    <rPh sb="0" eb="3">
      <t>シュクハクキャク</t>
    </rPh>
    <rPh sb="3" eb="4">
      <t>エン</t>
    </rPh>
    <rPh sb="4" eb="5">
      <t>カズ</t>
    </rPh>
    <phoneticPr fontId="2"/>
  </si>
  <si>
    <t>伊達市</t>
    <rPh sb="0" eb="3">
      <t>ダテシ</t>
    </rPh>
    <phoneticPr fontId="2"/>
  </si>
  <si>
    <t>豊浦町</t>
    <rPh sb="0" eb="3">
      <t>トヨウラチョウ</t>
    </rPh>
    <phoneticPr fontId="2"/>
  </si>
  <si>
    <t>洞爺湖町</t>
    <rPh sb="0" eb="4">
      <t>トウヤコチョウ</t>
    </rPh>
    <phoneticPr fontId="2"/>
  </si>
  <si>
    <t>壮瞥町</t>
    <rPh sb="0" eb="3">
      <t>ソウベツチョウ</t>
    </rPh>
    <phoneticPr fontId="2"/>
  </si>
  <si>
    <t>白老町</t>
    <rPh sb="0" eb="3">
      <t>シラオイチョウ</t>
    </rPh>
    <phoneticPr fontId="2"/>
  </si>
  <si>
    <t>安平町</t>
    <rPh sb="0" eb="3">
      <t>アビラチョウ</t>
    </rPh>
    <phoneticPr fontId="2"/>
  </si>
  <si>
    <t>対前年度比</t>
    <rPh sb="0" eb="1">
      <t>タイ</t>
    </rPh>
    <rPh sb="1" eb="5">
      <t>ゼンネンドヒ</t>
    </rPh>
    <phoneticPr fontId="2"/>
  </si>
  <si>
    <t>上期計</t>
    <rPh sb="0" eb="2">
      <t>カミキ</t>
    </rPh>
    <rPh sb="2" eb="3">
      <t>ケイ</t>
    </rPh>
    <phoneticPr fontId="2"/>
  </si>
  <si>
    <t>下期計</t>
    <rPh sb="0" eb="2">
      <t>シモキ</t>
    </rPh>
    <rPh sb="2" eb="3">
      <t>ケイ</t>
    </rPh>
    <phoneticPr fontId="2"/>
  </si>
  <si>
    <t>(単位：入込総数→千人、宿泊客延数→千人泊、対前年度比→％)</t>
    <rPh sb="1" eb="3">
      <t>タンイ</t>
    </rPh>
    <rPh sb="4" eb="5">
      <t>イ</t>
    </rPh>
    <rPh sb="5" eb="6">
      <t>コ</t>
    </rPh>
    <rPh sb="6" eb="8">
      <t>ソウスウ</t>
    </rPh>
    <rPh sb="9" eb="11">
      <t>センニン</t>
    </rPh>
    <rPh sb="12" eb="14">
      <t>シュクハク</t>
    </rPh>
    <rPh sb="14" eb="15">
      <t>キャク</t>
    </rPh>
    <rPh sb="15" eb="16">
      <t>ノ</t>
    </rPh>
    <rPh sb="16" eb="17">
      <t>スウ</t>
    </rPh>
    <rPh sb="18" eb="20">
      <t>センニン</t>
    </rPh>
    <rPh sb="20" eb="21">
      <t>ハク</t>
    </rPh>
    <rPh sb="22" eb="23">
      <t>タイ</t>
    </rPh>
    <rPh sb="23" eb="25">
      <t>ゼンネン</t>
    </rPh>
    <rPh sb="25" eb="27">
      <t>ドヒ</t>
    </rPh>
    <phoneticPr fontId="2"/>
  </si>
  <si>
    <t>市町</t>
    <rPh sb="0" eb="2">
      <t>シチョウ</t>
    </rPh>
    <phoneticPr fontId="2"/>
  </si>
  <si>
    <t>R1年度</t>
    <rPh sb="2" eb="3">
      <t>ネン</t>
    </rPh>
    <rPh sb="3" eb="4">
      <t>ド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</si>
</sst>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#,##0.0_ "/>
    <numFmt numFmtId="177" formatCode="0.0_ "/>
  </numFmts>
  <fonts count="3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4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2" borderId="18" xfId="0" applyNumberFormat="1" applyFill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2" borderId="22" xfId="0" applyNumberFormat="1" applyFill="1" applyBorder="1">
      <alignment vertical="center"/>
    </xf>
    <xf numFmtId="176" fontId="0" fillId="0" borderId="25" xfId="0" applyNumberFormat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6" fontId="0" fillId="0" borderId="26" xfId="0" applyNumberFormat="1" applyBorder="1">
      <alignment vertical="center"/>
    </xf>
    <xf numFmtId="176" fontId="0" fillId="2" borderId="20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2" borderId="30" xfId="0" applyNumberFormat="1" applyFill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2" borderId="31" xfId="0" applyNumberFormat="1" applyFill="1" applyBorder="1">
      <alignment vertical="center"/>
    </xf>
    <xf numFmtId="176" fontId="0" fillId="0" borderId="35" xfId="0" applyNumberFormat="1" applyBorder="1">
      <alignment vertical="center"/>
    </xf>
    <xf numFmtId="176" fontId="0" fillId="2" borderId="36" xfId="0" applyNumberFormat="1" applyFill="1" applyBorder="1">
      <alignment vertical="center"/>
    </xf>
    <xf numFmtId="0" fontId="0" fillId="3" borderId="27" xfId="0" applyFill="1" applyBorder="1" applyAlignment="1">
      <alignment horizontal="center" vertical="center"/>
    </xf>
    <xf numFmtId="176" fontId="0" fillId="3" borderId="37" xfId="0" applyNumberFormat="1" applyFill="1" applyBorder="1">
      <alignment vertical="center"/>
    </xf>
    <xf numFmtId="176" fontId="0" fillId="3" borderId="29" xfId="0" applyNumberFormat="1" applyFill="1" applyBorder="1">
      <alignment vertical="center"/>
    </xf>
    <xf numFmtId="176" fontId="0" fillId="3" borderId="34" xfId="0" applyNumberFormat="1" applyFill="1" applyBorder="1">
      <alignment vertical="center"/>
    </xf>
    <xf numFmtId="176" fontId="0" fillId="3" borderId="30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28" xfId="0" applyNumberFormat="1" applyFill="1" applyBorder="1">
      <alignment vertical="center"/>
    </xf>
    <xf numFmtId="176" fontId="0" fillId="3" borderId="32" xfId="0" applyNumberFormat="1" applyFill="1" applyBorder="1">
      <alignment vertical="center"/>
    </xf>
    <xf numFmtId="176" fontId="0" fillId="3" borderId="33" xfId="0" applyNumberFormat="1" applyFill="1" applyBorder="1">
      <alignment vertical="center"/>
    </xf>
    <xf numFmtId="176" fontId="0" fillId="0" borderId="38" xfId="0" applyNumberFormat="1" applyBorder="1">
      <alignment vertical="center"/>
    </xf>
    <xf numFmtId="176" fontId="0" fillId="2" borderId="39" xfId="0" applyNumberFormat="1" applyFill="1" applyBorder="1">
      <alignment vertical="center"/>
    </xf>
    <xf numFmtId="176" fontId="0" fillId="3" borderId="40" xfId="0" applyNumberFormat="1" applyFill="1" applyBorder="1">
      <alignment vertical="center"/>
    </xf>
    <xf numFmtId="176" fontId="0" fillId="3" borderId="41" xfId="0" applyNumberFormat="1" applyFill="1" applyBorder="1">
      <alignment vertical="center"/>
    </xf>
    <xf numFmtId="176" fontId="0" fillId="3" borderId="42" xfId="0" applyNumberFormat="1" applyFill="1" applyBorder="1">
      <alignment vertical="center"/>
    </xf>
    <xf numFmtId="176" fontId="0" fillId="3" borderId="43" xfId="0" applyNumberFormat="1" applyFill="1" applyBorder="1">
      <alignment vertical="center"/>
    </xf>
    <xf numFmtId="176" fontId="0" fillId="3" borderId="44" xfId="0" applyNumberFormat="1" applyFill="1" applyBorder="1">
      <alignment vertical="center"/>
    </xf>
    <xf numFmtId="0" fontId="0" fillId="0" borderId="45" xfId="0" applyBorder="1">
      <alignment vertical="center"/>
    </xf>
    <xf numFmtId="176" fontId="0" fillId="2" borderId="28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0" fontId="0" fillId="0" borderId="0" xfId="0" applyFont="1">
      <alignment vertical="center"/>
    </xf>
    <xf numFmtId="0" fontId="0" fillId="0" borderId="46" xfId="0" applyBorder="1" applyAlignment="1">
      <alignment horizontal="center" vertical="center"/>
    </xf>
    <xf numFmtId="176" fontId="0" fillId="0" borderId="47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2" borderId="49" xfId="0" applyNumberFormat="1" applyFill="1" applyBorder="1">
      <alignment vertical="center"/>
    </xf>
    <xf numFmtId="176" fontId="0" fillId="0" borderId="49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50" xfId="0" applyNumberFormat="1" applyBorder="1">
      <alignment vertical="center"/>
    </xf>
    <xf numFmtId="176" fontId="0" fillId="0" borderId="51" xfId="0" applyNumberFormat="1" applyBorder="1">
      <alignment vertical="center"/>
    </xf>
    <xf numFmtId="176" fontId="0" fillId="2" borderId="47" xfId="0" applyNumberFormat="1" applyFill="1" applyBorder="1">
      <alignment vertical="center"/>
    </xf>
    <xf numFmtId="176" fontId="0" fillId="2" borderId="48" xfId="0" applyNumberFormat="1" applyFill="1" applyBorder="1">
      <alignment vertical="center"/>
    </xf>
    <xf numFmtId="0" fontId="0" fillId="4" borderId="27" xfId="0" applyFill="1" applyBorder="1" applyAlignment="1">
      <alignment horizontal="center" vertical="center"/>
    </xf>
    <xf numFmtId="176" fontId="0" fillId="4" borderId="28" xfId="0" applyNumberFormat="1" applyFill="1" applyBorder="1">
      <alignment vertical="center"/>
    </xf>
    <xf numFmtId="176" fontId="0" fillId="4" borderId="29" xfId="0" applyNumberFormat="1" applyFill="1" applyBorder="1">
      <alignment vertical="center"/>
    </xf>
    <xf numFmtId="176" fontId="0" fillId="4" borderId="30" xfId="0" applyNumberFormat="1" applyFill="1" applyBorder="1">
      <alignment vertical="center"/>
    </xf>
    <xf numFmtId="176" fontId="0" fillId="4" borderId="31" xfId="0" applyNumberFormat="1" applyFill="1" applyBorder="1">
      <alignment vertical="center"/>
    </xf>
    <xf numFmtId="176" fontId="0" fillId="4" borderId="32" xfId="0" applyNumberFormat="1" applyFill="1" applyBorder="1">
      <alignment vertical="center"/>
    </xf>
    <xf numFmtId="176" fontId="0" fillId="4" borderId="33" xfId="0" applyNumberFormat="1" applyFill="1" applyBorder="1">
      <alignment vertical="center"/>
    </xf>
    <xf numFmtId="0" fontId="0" fillId="4" borderId="52" xfId="0" applyFill="1" applyBorder="1" applyAlignment="1">
      <alignment horizontal="center" vertical="center"/>
    </xf>
    <xf numFmtId="176" fontId="0" fillId="4" borderId="16" xfId="0" applyNumberFormat="1" applyFill="1" applyBorder="1">
      <alignment vertical="center"/>
    </xf>
    <xf numFmtId="176" fontId="0" fillId="4" borderId="21" xfId="0" applyNumberFormat="1" applyFill="1" applyBorder="1">
      <alignment vertical="center"/>
    </xf>
    <xf numFmtId="176" fontId="0" fillId="4" borderId="22" xfId="0" applyNumberFormat="1" applyFill="1" applyBorder="1">
      <alignment vertical="center"/>
    </xf>
    <xf numFmtId="176" fontId="0" fillId="4" borderId="23" xfId="0" applyNumberFormat="1" applyFill="1" applyBorder="1">
      <alignment vertical="center"/>
    </xf>
    <xf numFmtId="176" fontId="0" fillId="4" borderId="24" xfId="0" applyNumberFormat="1" applyFill="1" applyBorder="1">
      <alignment vertical="center"/>
    </xf>
    <xf numFmtId="176" fontId="0" fillId="4" borderId="40" xfId="0" applyNumberFormat="1" applyFill="1" applyBorder="1">
      <alignment vertical="center"/>
    </xf>
    <xf numFmtId="176" fontId="0" fillId="4" borderId="41" xfId="0" applyNumberFormat="1" applyFill="1" applyBorder="1">
      <alignment vertical="center"/>
    </xf>
    <xf numFmtId="176" fontId="0" fillId="4" borderId="42" xfId="0" applyNumberFormat="1" applyFill="1" applyBorder="1">
      <alignment vertical="center"/>
    </xf>
    <xf numFmtId="176" fontId="0" fillId="4" borderId="43" xfId="0" applyNumberFormat="1" applyFill="1" applyBorder="1">
      <alignment vertical="center"/>
    </xf>
    <xf numFmtId="176" fontId="0" fillId="4" borderId="25" xfId="0" applyNumberFormat="1" applyFill="1" applyBorder="1">
      <alignment vertical="center"/>
    </xf>
    <xf numFmtId="0" fontId="0" fillId="4" borderId="53" xfId="0" applyFill="1" applyBorder="1" applyAlignment="1">
      <alignment horizontal="center" vertical="center"/>
    </xf>
    <xf numFmtId="176" fontId="0" fillId="4" borderId="54" xfId="0" applyNumberFormat="1" applyFill="1" applyBorder="1">
      <alignment vertical="center"/>
    </xf>
    <xf numFmtId="176" fontId="0" fillId="4" borderId="55" xfId="0" applyNumberFormat="1" applyFill="1" applyBorder="1">
      <alignment vertical="center"/>
    </xf>
    <xf numFmtId="176" fontId="0" fillId="4" borderId="56" xfId="0" applyNumberFormat="1" applyFill="1" applyBorder="1">
      <alignment vertical="center"/>
    </xf>
    <xf numFmtId="176" fontId="0" fillId="4" borderId="39" xfId="0" applyNumberFormat="1" applyFill="1" applyBorder="1">
      <alignment vertical="center"/>
    </xf>
    <xf numFmtId="176" fontId="0" fillId="4" borderId="57" xfId="0" applyNumberFormat="1" applyFill="1" applyBorder="1">
      <alignment vertical="center"/>
    </xf>
    <xf numFmtId="176" fontId="0" fillId="4" borderId="58" xfId="0" applyNumberFormat="1" applyFill="1" applyBorder="1">
      <alignment vertical="center"/>
    </xf>
    <xf numFmtId="177" fontId="0" fillId="0" borderId="59" xfId="0" applyNumberFormat="1" applyBorder="1">
      <alignment vertical="center"/>
    </xf>
    <xf numFmtId="0" fontId="0" fillId="5" borderId="1" xfId="0" applyFill="1" applyBorder="1" applyAlignment="1">
      <alignment horizontal="center" vertical="center"/>
    </xf>
    <xf numFmtId="176" fontId="0" fillId="5" borderId="2" xfId="0" applyNumberFormat="1" applyFill="1" applyBorder="1">
      <alignment vertical="center"/>
    </xf>
    <xf numFmtId="176" fontId="0" fillId="5" borderId="10" xfId="0" applyNumberFormat="1" applyFill="1" applyBorder="1">
      <alignment vertical="center"/>
    </xf>
    <xf numFmtId="176" fontId="0" fillId="5" borderId="11" xfId="0" applyNumberFormat="1" applyFill="1" applyBorder="1">
      <alignment vertical="center"/>
    </xf>
    <xf numFmtId="176" fontId="0" fillId="5" borderId="12" xfId="0" applyNumberFormat="1" applyFill="1" applyBorder="1">
      <alignment vertical="center"/>
    </xf>
    <xf numFmtId="176" fontId="0" fillId="5" borderId="13" xfId="0" applyNumberFormat="1" applyFill="1" applyBorder="1">
      <alignment vertical="center"/>
    </xf>
    <xf numFmtId="176" fontId="0" fillId="5" borderId="60" xfId="0" applyNumberFormat="1" applyFill="1" applyBorder="1">
      <alignment vertical="center"/>
    </xf>
    <xf numFmtId="176" fontId="0" fillId="5" borderId="61" xfId="0" applyNumberFormat="1" applyFill="1" applyBorder="1">
      <alignment vertical="center"/>
    </xf>
    <xf numFmtId="176" fontId="0" fillId="5" borderId="18" xfId="0" applyNumberFormat="1" applyFill="1" applyBorder="1">
      <alignment vertical="center"/>
    </xf>
    <xf numFmtId="176" fontId="0" fillId="5" borderId="62" xfId="0" applyNumberFormat="1" applyFill="1" applyBorder="1">
      <alignment vertical="center"/>
    </xf>
    <xf numFmtId="176" fontId="0" fillId="5" borderId="6" xfId="0" applyNumberFormat="1" applyFill="1" applyBorder="1">
      <alignment vertical="center"/>
    </xf>
    <xf numFmtId="0" fontId="0" fillId="0" borderId="59" xfId="0" applyBorder="1">
      <alignment vertical="center"/>
    </xf>
    <xf numFmtId="0" fontId="0" fillId="5" borderId="63" xfId="0" applyFill="1" applyBorder="1" applyAlignment="1">
      <alignment horizontal="center" vertical="center"/>
    </xf>
    <xf numFmtId="176" fontId="0" fillId="5" borderId="64" xfId="0" applyNumberFormat="1" applyFill="1" applyBorder="1">
      <alignment vertical="center"/>
    </xf>
    <xf numFmtId="176" fontId="0" fillId="5" borderId="17" xfId="0" applyNumberFormat="1" applyFill="1" applyBorder="1">
      <alignment vertical="center"/>
    </xf>
    <xf numFmtId="176" fontId="0" fillId="5" borderId="19" xfId="0" applyNumberFormat="1" applyFill="1" applyBorder="1">
      <alignment vertical="center"/>
    </xf>
    <xf numFmtId="176" fontId="0" fillId="5" borderId="20" xfId="0" applyNumberFormat="1" applyFill="1" applyBorder="1">
      <alignment vertical="center"/>
    </xf>
    <xf numFmtId="176" fontId="0" fillId="5" borderId="65" xfId="0" applyNumberFormat="1" applyFill="1" applyBorder="1">
      <alignment vertical="center"/>
    </xf>
    <xf numFmtId="176" fontId="0" fillId="5" borderId="66" xfId="0" applyNumberFormat="1" applyFill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5" borderId="53" xfId="0" applyFill="1" applyBorder="1" applyAlignment="1">
      <alignment horizontal="center" vertical="center" shrinkToFit="1"/>
    </xf>
    <xf numFmtId="176" fontId="0" fillId="5" borderId="54" xfId="0" applyNumberFormat="1" applyFill="1" applyBorder="1">
      <alignment vertical="center"/>
    </xf>
    <xf numFmtId="176" fontId="0" fillId="5" borderId="55" xfId="0" applyNumberFormat="1" applyFill="1" applyBorder="1">
      <alignment vertical="center"/>
    </xf>
    <xf numFmtId="176" fontId="0" fillId="5" borderId="56" xfId="0" applyNumberFormat="1" applyFill="1" applyBorder="1">
      <alignment vertical="center"/>
    </xf>
    <xf numFmtId="176" fontId="0" fillId="5" borderId="39" xfId="0" applyNumberFormat="1" applyFill="1" applyBorder="1">
      <alignment vertical="center"/>
    </xf>
    <xf numFmtId="176" fontId="0" fillId="5" borderId="57" xfId="0" applyNumberFormat="1" applyFill="1" applyBorder="1">
      <alignment vertical="center"/>
    </xf>
    <xf numFmtId="176" fontId="0" fillId="5" borderId="58" xfId="0" applyNumberFormat="1" applyFill="1" applyBorder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1:AA96"/>
  <sheetViews>
    <sheetView tabSelected="1" view="pageBreakPreview" topLeftCell="L1" zoomScale="70" zoomScaleSheetLayoutView="70" workbookViewId="0">
      <selection activeCell="AD8" sqref="AD8"/>
    </sheetView>
  </sheetViews>
  <sheetFormatPr defaultRowHeight="13.5"/>
  <cols>
    <col min="1" max="1" width="3.125" customWidth="1"/>
    <col min="3" max="3" width="11.25" customWidth="1"/>
    <col min="4" max="24" width="10" customWidth="1"/>
    <col min="25" max="25" width="3.125" customWidth="1"/>
  </cols>
  <sheetData>
    <row r="1" spans="2:24" ht="14.25">
      <c r="X1" s="127" t="s">
        <v>39</v>
      </c>
    </row>
    <row r="2" spans="2:24" ht="14.25">
      <c r="B2" s="1" t="s">
        <v>40</v>
      </c>
      <c r="C2" s="1" t="s">
        <v>1</v>
      </c>
      <c r="D2" s="21" t="s">
        <v>5</v>
      </c>
      <c r="E2" s="39" t="s">
        <v>4</v>
      </c>
      <c r="F2" s="39" t="s">
        <v>7</v>
      </c>
      <c r="G2" s="39" t="s">
        <v>3</v>
      </c>
      <c r="H2" s="39" t="s">
        <v>8</v>
      </c>
      <c r="I2" s="39" t="s">
        <v>0</v>
      </c>
      <c r="J2" s="51" t="s">
        <v>37</v>
      </c>
      <c r="K2" s="51" t="s">
        <v>17</v>
      </c>
      <c r="L2" s="51" t="s">
        <v>13</v>
      </c>
      <c r="M2" s="39" t="s">
        <v>9</v>
      </c>
      <c r="N2" s="39" t="s">
        <v>10</v>
      </c>
      <c r="O2" s="39" t="s">
        <v>11</v>
      </c>
      <c r="P2" s="39" t="s">
        <v>12</v>
      </c>
      <c r="Q2" s="39" t="s">
        <v>2</v>
      </c>
      <c r="R2" s="71" t="s">
        <v>14</v>
      </c>
      <c r="S2" s="81" t="s">
        <v>38</v>
      </c>
      <c r="T2" s="88" t="s">
        <v>17</v>
      </c>
      <c r="U2" s="99" t="s">
        <v>13</v>
      </c>
      <c r="V2" s="107" t="s">
        <v>6</v>
      </c>
      <c r="W2" s="119" t="s">
        <v>41</v>
      </c>
      <c r="X2" s="128" t="s">
        <v>36</v>
      </c>
    </row>
    <row r="3" spans="2:24">
      <c r="B3" s="2" t="s">
        <v>18</v>
      </c>
      <c r="C3" s="12" t="s">
        <v>22</v>
      </c>
      <c r="D3" s="22">
        <v>35.4</v>
      </c>
      <c r="E3" s="40">
        <v>8.3000000000000007</v>
      </c>
      <c r="F3" s="40">
        <v>72.8</v>
      </c>
      <c r="G3" s="40">
        <v>109.2</v>
      </c>
      <c r="H3" s="40">
        <v>151</v>
      </c>
      <c r="I3" s="40">
        <v>127.7</v>
      </c>
      <c r="J3" s="52">
        <f t="shared" ref="J3:J75" si="0">SUM(D3:I3)</f>
        <v>504.4</v>
      </c>
      <c r="K3" s="57">
        <v>1056</v>
      </c>
      <c r="L3" s="57">
        <f t="shared" ref="L3:L74" si="1">J3/K3*100</f>
        <v>47.765151515151508</v>
      </c>
      <c r="M3" s="40">
        <v>115.7</v>
      </c>
      <c r="N3" s="40">
        <v>76.5</v>
      </c>
      <c r="O3" s="40">
        <v>24.2</v>
      </c>
      <c r="P3" s="40">
        <v>22.9</v>
      </c>
      <c r="Q3" s="40">
        <v>23.5</v>
      </c>
      <c r="R3" s="72">
        <v>50.1</v>
      </c>
      <c r="S3" s="82">
        <f t="shared" ref="S3:S75" si="2">SUM(M3:R3)</f>
        <v>312.89999999999998</v>
      </c>
      <c r="T3" s="89">
        <v>382.29999999999995</v>
      </c>
      <c r="U3" s="100">
        <f t="shared" ref="U3:U74" si="3">S3/T3*100</f>
        <v>81.846717237771387</v>
      </c>
      <c r="V3" s="108">
        <f t="shared" ref="V3:V74" si="4">SUM(D3:I3,M3:R3)</f>
        <v>817.3</v>
      </c>
      <c r="W3" s="120">
        <f t="shared" ref="W3:W68" si="5">K3+T3</f>
        <v>1438.3</v>
      </c>
      <c r="X3" s="129">
        <f t="shared" ref="X3:X74" si="6">V3/W3*100</f>
        <v>56.824028366821942</v>
      </c>
    </row>
    <row r="4" spans="2:24">
      <c r="B4" s="3"/>
      <c r="C4" s="3" t="s">
        <v>25</v>
      </c>
      <c r="D4" s="23">
        <v>17.600000000000001</v>
      </c>
      <c r="E4" s="41">
        <v>4.2</v>
      </c>
      <c r="F4" s="41">
        <v>39.799999999999997</v>
      </c>
      <c r="G4" s="41">
        <v>56.6</v>
      </c>
      <c r="H4" s="41">
        <v>77.599999999999994</v>
      </c>
      <c r="I4" s="41">
        <v>67.900000000000006</v>
      </c>
      <c r="J4" s="53">
        <f t="shared" si="0"/>
        <v>263.7</v>
      </c>
      <c r="K4" s="53">
        <v>480.3</v>
      </c>
      <c r="L4" s="66">
        <f t="shared" si="1"/>
        <v>54.90318550905684</v>
      </c>
      <c r="M4" s="41">
        <v>38.799999999999997</v>
      </c>
      <c r="N4" s="41">
        <v>20.100000000000001</v>
      </c>
      <c r="O4" s="41">
        <v>7.5</v>
      </c>
      <c r="P4" s="41">
        <v>7</v>
      </c>
      <c r="Q4" s="41">
        <v>6.5</v>
      </c>
      <c r="R4" s="73">
        <v>13.4</v>
      </c>
      <c r="S4" s="83">
        <f t="shared" si="2"/>
        <v>93.300000000000011</v>
      </c>
      <c r="T4" s="90">
        <v>200.3</v>
      </c>
      <c r="U4" s="101">
        <f t="shared" si="3"/>
        <v>46.580129805292067</v>
      </c>
      <c r="V4" s="109">
        <f t="shared" si="4"/>
        <v>357</v>
      </c>
      <c r="W4" s="121">
        <f t="shared" si="5"/>
        <v>680.6</v>
      </c>
      <c r="X4" s="130">
        <f t="shared" si="6"/>
        <v>52.453717308257417</v>
      </c>
    </row>
    <row r="5" spans="2:24">
      <c r="B5" s="3"/>
      <c r="C5" s="3" t="s">
        <v>27</v>
      </c>
      <c r="D5" s="24">
        <v>17.799999999999997</v>
      </c>
      <c r="E5" s="42">
        <v>4.1000000000000005</v>
      </c>
      <c r="F5" s="42">
        <v>33</v>
      </c>
      <c r="G5" s="42">
        <v>52.6</v>
      </c>
      <c r="H5" s="42">
        <v>73.400000000000006</v>
      </c>
      <c r="I5" s="31">
        <v>59.8</v>
      </c>
      <c r="J5" s="54">
        <f t="shared" si="0"/>
        <v>240.7</v>
      </c>
      <c r="K5" s="55">
        <v>575.70000000000005</v>
      </c>
      <c r="L5" s="55">
        <f t="shared" si="1"/>
        <v>41.80997047073128</v>
      </c>
      <c r="M5" s="42">
        <v>76.900000000000006</v>
      </c>
      <c r="N5" s="42">
        <v>56.4</v>
      </c>
      <c r="O5" s="42">
        <v>16.7</v>
      </c>
      <c r="P5" s="42">
        <v>15.899999999999999</v>
      </c>
      <c r="Q5" s="42">
        <v>17</v>
      </c>
      <c r="R5" s="74">
        <v>36.700000000000003</v>
      </c>
      <c r="S5" s="84">
        <f t="shared" si="2"/>
        <v>219.60000000000002</v>
      </c>
      <c r="T5" s="91">
        <v>182.00000000000003</v>
      </c>
      <c r="U5" s="102">
        <f t="shared" si="3"/>
        <v>120.65934065934066</v>
      </c>
      <c r="V5" s="110">
        <f t="shared" si="4"/>
        <v>460.29999999999995</v>
      </c>
      <c r="W5" s="122">
        <f t="shared" si="5"/>
        <v>757.7</v>
      </c>
      <c r="X5" s="131">
        <f t="shared" si="6"/>
        <v>60.749637059522229</v>
      </c>
    </row>
    <row r="6" spans="2:24">
      <c r="B6" s="3"/>
      <c r="C6" s="3" t="s">
        <v>28</v>
      </c>
      <c r="D6" s="24">
        <v>28.7</v>
      </c>
      <c r="E6" s="42">
        <v>3.5000000000000009</v>
      </c>
      <c r="F6" s="42">
        <v>63.7</v>
      </c>
      <c r="G6" s="42">
        <v>96.7</v>
      </c>
      <c r="H6" s="42">
        <v>138.5</v>
      </c>
      <c r="I6" s="31">
        <v>113.8</v>
      </c>
      <c r="J6" s="55">
        <f t="shared" si="0"/>
        <v>444.9</v>
      </c>
      <c r="K6" s="55">
        <v>931.1</v>
      </c>
      <c r="L6" s="55">
        <f t="shared" si="1"/>
        <v>47.782193104929654</v>
      </c>
      <c r="M6" s="42">
        <v>99.6</v>
      </c>
      <c r="N6" s="42">
        <v>63.6</v>
      </c>
      <c r="O6" s="42">
        <v>13.7</v>
      </c>
      <c r="P6" s="42">
        <v>13.3</v>
      </c>
      <c r="Q6" s="42">
        <v>13.9</v>
      </c>
      <c r="R6" s="74">
        <v>37.5</v>
      </c>
      <c r="S6" s="84">
        <f t="shared" si="2"/>
        <v>241.6</v>
      </c>
      <c r="T6" s="91">
        <v>287.50000000000006</v>
      </c>
      <c r="U6" s="102">
        <f t="shared" si="3"/>
        <v>84.034782608695636</v>
      </c>
      <c r="V6" s="110">
        <f t="shared" si="4"/>
        <v>686.5</v>
      </c>
      <c r="W6" s="122">
        <f t="shared" si="5"/>
        <v>1218.6000000000001</v>
      </c>
      <c r="X6" s="131">
        <f t="shared" si="6"/>
        <v>56.33513868373543</v>
      </c>
    </row>
    <row r="7" spans="2:24">
      <c r="B7" s="3"/>
      <c r="C7" s="3" t="s">
        <v>24</v>
      </c>
      <c r="D7" s="25">
        <v>6.7</v>
      </c>
      <c r="E7" s="43">
        <v>4.8</v>
      </c>
      <c r="F7" s="43">
        <v>9.1</v>
      </c>
      <c r="G7" s="43">
        <v>12.5</v>
      </c>
      <c r="H7" s="43">
        <v>12.5</v>
      </c>
      <c r="I7" s="43">
        <v>13.9</v>
      </c>
      <c r="J7" s="55">
        <f t="shared" si="0"/>
        <v>59.5</v>
      </c>
      <c r="K7" s="55">
        <v>124.9</v>
      </c>
      <c r="L7" s="55">
        <f t="shared" si="1"/>
        <v>47.638110488390716</v>
      </c>
      <c r="M7" s="43">
        <v>16.100000000000001</v>
      </c>
      <c r="N7" s="43">
        <v>12.9</v>
      </c>
      <c r="O7" s="43">
        <v>10.5</v>
      </c>
      <c r="P7" s="43">
        <v>9.6</v>
      </c>
      <c r="Q7" s="43">
        <v>9.6</v>
      </c>
      <c r="R7" s="75">
        <v>12.6</v>
      </c>
      <c r="S7" s="84">
        <f t="shared" si="2"/>
        <v>71.3</v>
      </c>
      <c r="T7" s="91">
        <v>94.8</v>
      </c>
      <c r="U7" s="102">
        <f t="shared" si="3"/>
        <v>75.210970464135016</v>
      </c>
      <c r="V7" s="110">
        <f t="shared" si="4"/>
        <v>130.79999999999998</v>
      </c>
      <c r="W7" s="122">
        <f t="shared" si="5"/>
        <v>219.7</v>
      </c>
      <c r="X7" s="131">
        <f t="shared" si="6"/>
        <v>59.535730541647695</v>
      </c>
    </row>
    <row r="8" spans="2:24" ht="14.25">
      <c r="B8" s="4"/>
      <c r="C8" s="13" t="s">
        <v>29</v>
      </c>
      <c r="D8" s="26">
        <v>14.3</v>
      </c>
      <c r="E8" s="44">
        <v>10.7</v>
      </c>
      <c r="F8" s="44">
        <v>17.2</v>
      </c>
      <c r="G8" s="44">
        <v>23.3</v>
      </c>
      <c r="H8" s="44">
        <v>24.4</v>
      </c>
      <c r="I8" s="44">
        <v>30.8</v>
      </c>
      <c r="J8" s="56">
        <f t="shared" si="0"/>
        <v>120.7</v>
      </c>
      <c r="K8" s="56">
        <v>180.7</v>
      </c>
      <c r="L8" s="58">
        <f t="shared" si="1"/>
        <v>66.795794133923621</v>
      </c>
      <c r="M8" s="44">
        <v>30.5</v>
      </c>
      <c r="N8" s="44">
        <v>23.7</v>
      </c>
      <c r="O8" s="44">
        <v>15.8</v>
      </c>
      <c r="P8" s="44">
        <v>14.2</v>
      </c>
      <c r="Q8" s="44">
        <v>14.3</v>
      </c>
      <c r="R8" s="76">
        <v>19.899999999999999</v>
      </c>
      <c r="S8" s="85">
        <f t="shared" si="2"/>
        <v>118.4</v>
      </c>
      <c r="T8" s="92">
        <v>147.4</v>
      </c>
      <c r="U8" s="103">
        <f t="shared" si="3"/>
        <v>80.325644504748979</v>
      </c>
      <c r="V8" s="111">
        <f t="shared" si="4"/>
        <v>239.1</v>
      </c>
      <c r="W8" s="123">
        <f t="shared" si="5"/>
        <v>328.1</v>
      </c>
      <c r="X8" s="132">
        <f t="shared" si="6"/>
        <v>72.874123742761341</v>
      </c>
    </row>
    <row r="9" spans="2:24" ht="13.5" customHeight="1">
      <c r="B9" s="2" t="s">
        <v>19</v>
      </c>
      <c r="C9" s="12" t="s">
        <v>22</v>
      </c>
      <c r="D9" s="22">
        <v>66.7</v>
      </c>
      <c r="E9" s="40">
        <v>59.5</v>
      </c>
      <c r="F9" s="40">
        <v>101.5</v>
      </c>
      <c r="G9" s="40">
        <v>148.4</v>
      </c>
      <c r="H9" s="40">
        <v>178.1</v>
      </c>
      <c r="I9" s="40">
        <v>163.5</v>
      </c>
      <c r="J9" s="57">
        <f t="shared" si="0"/>
        <v>717.7</v>
      </c>
      <c r="K9" s="57">
        <v>1372.1</v>
      </c>
      <c r="L9" s="57">
        <f t="shared" si="1"/>
        <v>52.306683186356686</v>
      </c>
      <c r="M9" s="40">
        <v>190.8</v>
      </c>
      <c r="N9" s="40">
        <v>140</v>
      </c>
      <c r="O9" s="40">
        <v>118.1</v>
      </c>
      <c r="P9" s="40">
        <v>70.2</v>
      </c>
      <c r="Q9" s="40">
        <v>75</v>
      </c>
      <c r="R9" s="72">
        <v>109.5</v>
      </c>
      <c r="S9" s="82">
        <f t="shared" si="2"/>
        <v>703.6</v>
      </c>
      <c r="T9" s="89">
        <v>853.3</v>
      </c>
      <c r="U9" s="100">
        <f t="shared" si="3"/>
        <v>82.456345951013716</v>
      </c>
      <c r="V9" s="108">
        <f t="shared" si="4"/>
        <v>1421.3</v>
      </c>
      <c r="W9" s="120">
        <f t="shared" si="5"/>
        <v>2225.4</v>
      </c>
      <c r="X9" s="129">
        <f t="shared" si="6"/>
        <v>63.867169946975821</v>
      </c>
    </row>
    <row r="10" spans="2:24">
      <c r="B10" s="3"/>
      <c r="C10" s="14" t="s">
        <v>25</v>
      </c>
      <c r="D10" s="27">
        <v>19.600000000000001</v>
      </c>
      <c r="E10" s="41">
        <v>14.7</v>
      </c>
      <c r="F10" s="41">
        <v>26.1</v>
      </c>
      <c r="G10" s="41">
        <v>64.099999999999994</v>
      </c>
      <c r="H10" s="41">
        <v>77.7</v>
      </c>
      <c r="I10" s="41">
        <v>81.400000000000006</v>
      </c>
      <c r="J10" s="54">
        <f t="shared" si="0"/>
        <v>283.60000000000002</v>
      </c>
      <c r="K10" s="53">
        <v>447.29999999999995</v>
      </c>
      <c r="L10" s="66">
        <f t="shared" si="1"/>
        <v>63.402638050525383</v>
      </c>
      <c r="M10" s="41">
        <v>56.3</v>
      </c>
      <c r="N10" s="41">
        <v>42</v>
      </c>
      <c r="O10" s="41">
        <v>27.3</v>
      </c>
      <c r="P10" s="41">
        <v>21.4</v>
      </c>
      <c r="Q10" s="41">
        <v>23.9</v>
      </c>
      <c r="R10" s="73">
        <v>34.9</v>
      </c>
      <c r="S10" s="83">
        <f t="shared" si="2"/>
        <v>205.8</v>
      </c>
      <c r="T10" s="90">
        <v>275.09999999999997</v>
      </c>
      <c r="U10" s="101">
        <f t="shared" si="3"/>
        <v>74.809160305343525</v>
      </c>
      <c r="V10" s="109">
        <f t="shared" si="4"/>
        <v>489.4</v>
      </c>
      <c r="W10" s="121">
        <f t="shared" si="5"/>
        <v>722.39999999999986</v>
      </c>
      <c r="X10" s="130">
        <f t="shared" si="6"/>
        <v>67.74640088593577</v>
      </c>
    </row>
    <row r="11" spans="2:24">
      <c r="B11" s="3"/>
      <c r="C11" s="15" t="s">
        <v>27</v>
      </c>
      <c r="D11" s="24">
        <v>47.1</v>
      </c>
      <c r="E11" s="42">
        <v>44.8</v>
      </c>
      <c r="F11" s="42">
        <v>75.400000000000006</v>
      </c>
      <c r="G11" s="42">
        <v>84.300000000000011</v>
      </c>
      <c r="H11" s="42">
        <v>100.4</v>
      </c>
      <c r="I11" s="31">
        <v>82.1</v>
      </c>
      <c r="J11" s="55">
        <f t="shared" si="0"/>
        <v>434.1</v>
      </c>
      <c r="K11" s="55">
        <v>924.8</v>
      </c>
      <c r="L11" s="55">
        <f t="shared" si="1"/>
        <v>46.93987889273356</v>
      </c>
      <c r="M11" s="42">
        <v>134.5</v>
      </c>
      <c r="N11" s="42">
        <v>98</v>
      </c>
      <c r="O11" s="42">
        <v>90.8</v>
      </c>
      <c r="P11" s="42">
        <v>48.8</v>
      </c>
      <c r="Q11" s="42">
        <v>51.1</v>
      </c>
      <c r="R11" s="74">
        <v>74.599999999999994</v>
      </c>
      <c r="S11" s="84">
        <f t="shared" si="2"/>
        <v>497.80000000000007</v>
      </c>
      <c r="T11" s="91">
        <v>578.19999999999993</v>
      </c>
      <c r="U11" s="102">
        <f t="shared" si="3"/>
        <v>86.094776893808387</v>
      </c>
      <c r="V11" s="110">
        <f t="shared" si="4"/>
        <v>931.9</v>
      </c>
      <c r="W11" s="122">
        <f t="shared" si="5"/>
        <v>1503</v>
      </c>
      <c r="X11" s="131">
        <f t="shared" si="6"/>
        <v>62.002661343978701</v>
      </c>
    </row>
    <row r="12" spans="2:24">
      <c r="B12" s="3"/>
      <c r="C12" s="15" t="s">
        <v>28</v>
      </c>
      <c r="D12" s="24">
        <v>64.400000000000006</v>
      </c>
      <c r="E12" s="42">
        <v>57.3</v>
      </c>
      <c r="F12" s="42">
        <v>95.9</v>
      </c>
      <c r="G12" s="42">
        <v>138.30000000000001</v>
      </c>
      <c r="H12" s="42">
        <v>163.5</v>
      </c>
      <c r="I12" s="31">
        <v>153.80000000000001</v>
      </c>
      <c r="J12" s="55">
        <f t="shared" si="0"/>
        <v>673.2</v>
      </c>
      <c r="K12" s="55">
        <v>1290.0999999999999</v>
      </c>
      <c r="L12" s="55">
        <f t="shared" si="1"/>
        <v>52.182001395240682</v>
      </c>
      <c r="M12" s="42">
        <v>181.5</v>
      </c>
      <c r="N12" s="42">
        <v>132</v>
      </c>
      <c r="O12" s="42">
        <v>111.4</v>
      </c>
      <c r="P12" s="42">
        <v>64.5</v>
      </c>
      <c r="Q12" s="42">
        <v>69.599999999999994</v>
      </c>
      <c r="R12" s="74">
        <v>102.8</v>
      </c>
      <c r="S12" s="84">
        <f t="shared" si="2"/>
        <v>661.8</v>
      </c>
      <c r="T12" s="91">
        <v>814.6</v>
      </c>
      <c r="U12" s="102">
        <f t="shared" si="3"/>
        <v>81.242327522710525</v>
      </c>
      <c r="V12" s="110">
        <f t="shared" si="4"/>
        <v>1335</v>
      </c>
      <c r="W12" s="122">
        <f t="shared" si="5"/>
        <v>2104.6999999999998</v>
      </c>
      <c r="X12" s="131">
        <f t="shared" si="6"/>
        <v>63.429467382524827</v>
      </c>
    </row>
    <row r="13" spans="2:24">
      <c r="B13" s="3"/>
      <c r="C13" s="15" t="s">
        <v>24</v>
      </c>
      <c r="D13" s="28">
        <v>2.2999999999999998</v>
      </c>
      <c r="E13" s="43">
        <v>2.2000000000000002</v>
      </c>
      <c r="F13" s="43">
        <v>5.6</v>
      </c>
      <c r="G13" s="43">
        <v>10.1</v>
      </c>
      <c r="H13" s="43">
        <v>14.6</v>
      </c>
      <c r="I13" s="43">
        <v>9.6999999999999993</v>
      </c>
      <c r="J13" s="55">
        <f t="shared" si="0"/>
        <v>44.5</v>
      </c>
      <c r="K13" s="55">
        <v>82.000000000000014</v>
      </c>
      <c r="L13" s="55">
        <f t="shared" si="1"/>
        <v>54.26829268292682</v>
      </c>
      <c r="M13" s="43">
        <v>9.3000000000000007</v>
      </c>
      <c r="N13" s="43">
        <v>8</v>
      </c>
      <c r="O13" s="43">
        <v>6.7</v>
      </c>
      <c r="P13" s="43">
        <v>5.7</v>
      </c>
      <c r="Q13" s="43">
        <v>5.4</v>
      </c>
      <c r="R13" s="75">
        <v>6.7</v>
      </c>
      <c r="S13" s="84">
        <f t="shared" si="2"/>
        <v>41.8</v>
      </c>
      <c r="T13" s="91">
        <v>38.700000000000003</v>
      </c>
      <c r="U13" s="102">
        <f t="shared" si="3"/>
        <v>108.01033591731266</v>
      </c>
      <c r="V13" s="110">
        <f t="shared" si="4"/>
        <v>86.300000000000011</v>
      </c>
      <c r="W13" s="122">
        <f t="shared" si="5"/>
        <v>120.70000000000002</v>
      </c>
      <c r="X13" s="131">
        <f t="shared" si="6"/>
        <v>71.499585749792871</v>
      </c>
    </row>
    <row r="14" spans="2:24" ht="14.25">
      <c r="B14" s="4"/>
      <c r="C14" s="16" t="s">
        <v>29</v>
      </c>
      <c r="D14" s="29">
        <v>3.2</v>
      </c>
      <c r="E14" s="44">
        <v>3.1</v>
      </c>
      <c r="F14" s="44">
        <v>7.8</v>
      </c>
      <c r="G14" s="44">
        <v>13.4</v>
      </c>
      <c r="H14" s="44">
        <v>17.7</v>
      </c>
      <c r="I14" s="44">
        <v>13.1</v>
      </c>
      <c r="J14" s="55">
        <f t="shared" si="0"/>
        <v>58.3</v>
      </c>
      <c r="K14" s="56">
        <v>115.9</v>
      </c>
      <c r="L14" s="58">
        <f t="shared" si="1"/>
        <v>50.30198446937014</v>
      </c>
      <c r="M14" s="44">
        <v>13.1</v>
      </c>
      <c r="N14" s="44">
        <v>10.8</v>
      </c>
      <c r="O14" s="44">
        <v>9.4</v>
      </c>
      <c r="P14" s="44">
        <v>8.1999999999999993</v>
      </c>
      <c r="Q14" s="44">
        <v>8.1999999999999993</v>
      </c>
      <c r="R14" s="76">
        <v>10.3</v>
      </c>
      <c r="S14" s="85">
        <f t="shared" si="2"/>
        <v>60</v>
      </c>
      <c r="T14" s="92">
        <v>46.500000000000007</v>
      </c>
      <c r="U14" s="103">
        <f t="shared" si="3"/>
        <v>129.0322580645161</v>
      </c>
      <c r="V14" s="111">
        <f t="shared" si="4"/>
        <v>118.30000000000001</v>
      </c>
      <c r="W14" s="123">
        <f t="shared" si="5"/>
        <v>162.4</v>
      </c>
      <c r="X14" s="132">
        <f t="shared" si="6"/>
        <v>72.844827586206904</v>
      </c>
    </row>
    <row r="15" spans="2:24">
      <c r="B15" s="2" t="s">
        <v>20</v>
      </c>
      <c r="C15" s="12" t="s">
        <v>22</v>
      </c>
      <c r="D15" s="22">
        <v>26.3</v>
      </c>
      <c r="E15" s="40">
        <v>9.6</v>
      </c>
      <c r="F15" s="40">
        <v>40.299999999999997</v>
      </c>
      <c r="G15" s="40">
        <v>99</v>
      </c>
      <c r="H15" s="40">
        <v>154.9</v>
      </c>
      <c r="I15" s="40">
        <v>157</v>
      </c>
      <c r="J15" s="52">
        <f t="shared" si="0"/>
        <v>487.1</v>
      </c>
      <c r="K15" s="57">
        <v>1887.2</v>
      </c>
      <c r="L15" s="57">
        <f t="shared" si="1"/>
        <v>25.810724883425181</v>
      </c>
      <c r="M15" s="40">
        <v>191.1</v>
      </c>
      <c r="N15" s="40">
        <v>153.80000000000001</v>
      </c>
      <c r="O15" s="40">
        <v>68.3</v>
      </c>
      <c r="P15" s="40">
        <v>49.3</v>
      </c>
      <c r="Q15" s="40">
        <v>37.1</v>
      </c>
      <c r="R15" s="72">
        <v>78.3</v>
      </c>
      <c r="S15" s="82">
        <f t="shared" si="2"/>
        <v>577.9</v>
      </c>
      <c r="T15" s="89">
        <v>1348.4</v>
      </c>
      <c r="U15" s="100">
        <f t="shared" si="3"/>
        <v>42.858202313853447</v>
      </c>
      <c r="V15" s="108">
        <f t="shared" si="4"/>
        <v>1065</v>
      </c>
      <c r="W15" s="120">
        <f t="shared" si="5"/>
        <v>3235.6000000000004</v>
      </c>
      <c r="X15" s="129">
        <f t="shared" si="6"/>
        <v>32.915069847941645</v>
      </c>
    </row>
    <row r="16" spans="2:24">
      <c r="B16" s="3"/>
      <c r="C16" s="14" t="s">
        <v>25</v>
      </c>
      <c r="D16" s="27">
        <v>9.4</v>
      </c>
      <c r="E16" s="41">
        <v>3.1</v>
      </c>
      <c r="F16" s="41">
        <v>13.5</v>
      </c>
      <c r="G16" s="41">
        <v>31.6</v>
      </c>
      <c r="H16" s="41">
        <v>53</v>
      </c>
      <c r="I16" s="41">
        <v>53.8</v>
      </c>
      <c r="J16" s="53">
        <f t="shared" si="0"/>
        <v>164.39999999999998</v>
      </c>
      <c r="K16" s="53">
        <v>992.9</v>
      </c>
      <c r="L16" s="66">
        <f t="shared" si="1"/>
        <v>16.55755866653238</v>
      </c>
      <c r="M16" s="41">
        <v>72.599999999999994</v>
      </c>
      <c r="N16" s="41">
        <v>60.7</v>
      </c>
      <c r="O16" s="41">
        <v>23.9</v>
      </c>
      <c r="P16" s="41">
        <v>14.4</v>
      </c>
      <c r="Q16" s="41">
        <v>10.9</v>
      </c>
      <c r="R16" s="73">
        <v>23.7</v>
      </c>
      <c r="S16" s="83">
        <f t="shared" si="2"/>
        <v>206.2</v>
      </c>
      <c r="T16" s="90">
        <v>702</v>
      </c>
      <c r="U16" s="101">
        <f t="shared" si="3"/>
        <v>29.373219373219378</v>
      </c>
      <c r="V16" s="109">
        <f t="shared" si="4"/>
        <v>370.59999999999991</v>
      </c>
      <c r="W16" s="121">
        <f t="shared" si="5"/>
        <v>1694.9</v>
      </c>
      <c r="X16" s="130">
        <f t="shared" si="6"/>
        <v>21.865596790371107</v>
      </c>
    </row>
    <row r="17" spans="2:24">
      <c r="B17" s="3"/>
      <c r="C17" s="15" t="s">
        <v>27</v>
      </c>
      <c r="D17" s="24">
        <v>16.899999999999999</v>
      </c>
      <c r="E17" s="42">
        <v>6.5</v>
      </c>
      <c r="F17" s="42">
        <v>26.799999999999997</v>
      </c>
      <c r="G17" s="42">
        <v>67.400000000000006</v>
      </c>
      <c r="H17" s="42">
        <v>101.9</v>
      </c>
      <c r="I17" s="31">
        <v>103.2</v>
      </c>
      <c r="J17" s="55">
        <f t="shared" si="0"/>
        <v>322.7</v>
      </c>
      <c r="K17" s="55">
        <v>894.29999999999984</v>
      </c>
      <c r="L17" s="55">
        <f t="shared" si="1"/>
        <v>36.084088113608416</v>
      </c>
      <c r="M17" s="42">
        <v>118.5</v>
      </c>
      <c r="N17" s="42">
        <v>93.1</v>
      </c>
      <c r="O17" s="42">
        <v>44.4</v>
      </c>
      <c r="P17" s="42">
        <v>34.9</v>
      </c>
      <c r="Q17" s="42">
        <v>26.200000000000003</v>
      </c>
      <c r="R17" s="42">
        <v>54.599999999999994</v>
      </c>
      <c r="S17" s="84">
        <f t="shared" si="2"/>
        <v>371.69999999999993</v>
      </c>
      <c r="T17" s="91">
        <v>646.4</v>
      </c>
      <c r="U17" s="102">
        <f t="shared" si="3"/>
        <v>57.503094059405932</v>
      </c>
      <c r="V17" s="110">
        <f t="shared" si="4"/>
        <v>694.4</v>
      </c>
      <c r="W17" s="122">
        <f t="shared" si="5"/>
        <v>1540.6999999999998</v>
      </c>
      <c r="X17" s="131">
        <f t="shared" si="6"/>
        <v>45.070422535211272</v>
      </c>
    </row>
    <row r="18" spans="2:24">
      <c r="B18" s="3"/>
      <c r="C18" s="15" t="s">
        <v>28</v>
      </c>
      <c r="D18" s="24">
        <v>17.700000000000003</v>
      </c>
      <c r="E18" s="42">
        <v>7.6</v>
      </c>
      <c r="F18" s="42">
        <v>28.999999999999996</v>
      </c>
      <c r="G18" s="42">
        <v>65.099999999999994</v>
      </c>
      <c r="H18" s="42">
        <v>102.1</v>
      </c>
      <c r="I18" s="31">
        <v>101.3</v>
      </c>
      <c r="J18" s="55">
        <f t="shared" si="0"/>
        <v>322.8</v>
      </c>
      <c r="K18" s="55">
        <v>1326.7</v>
      </c>
      <c r="L18" s="55">
        <f t="shared" si="1"/>
        <v>24.33104695861913</v>
      </c>
      <c r="M18" s="42">
        <v>117.3</v>
      </c>
      <c r="N18" s="42">
        <v>87.1</v>
      </c>
      <c r="O18" s="42">
        <v>36.4</v>
      </c>
      <c r="P18" s="42">
        <v>31.299999999999997</v>
      </c>
      <c r="Q18" s="42">
        <v>26.5</v>
      </c>
      <c r="R18" s="42">
        <v>47.8</v>
      </c>
      <c r="S18" s="84">
        <f t="shared" si="2"/>
        <v>346.4</v>
      </c>
      <c r="T18" s="91">
        <v>861.5</v>
      </c>
      <c r="U18" s="102">
        <f t="shared" si="3"/>
        <v>40.20893789901335</v>
      </c>
      <c r="V18" s="110">
        <f t="shared" si="4"/>
        <v>669.2</v>
      </c>
      <c r="W18" s="122">
        <f t="shared" si="5"/>
        <v>2188.1999999999998</v>
      </c>
      <c r="X18" s="131">
        <f t="shared" si="6"/>
        <v>30.58221369161868</v>
      </c>
    </row>
    <row r="19" spans="2:24">
      <c r="B19" s="3"/>
      <c r="C19" s="15" t="s">
        <v>24</v>
      </c>
      <c r="D19" s="28">
        <v>8.6</v>
      </c>
      <c r="E19" s="43">
        <v>2</v>
      </c>
      <c r="F19" s="43">
        <v>11.3</v>
      </c>
      <c r="G19" s="43">
        <v>33.9</v>
      </c>
      <c r="H19" s="43">
        <v>52.8</v>
      </c>
      <c r="I19" s="43">
        <v>55.7</v>
      </c>
      <c r="J19" s="55">
        <f t="shared" si="0"/>
        <v>164.3</v>
      </c>
      <c r="K19" s="55">
        <v>560.5</v>
      </c>
      <c r="L19" s="55">
        <f t="shared" si="1"/>
        <v>29.313113291703839</v>
      </c>
      <c r="M19" s="43">
        <v>73.8</v>
      </c>
      <c r="N19" s="43">
        <v>66.7</v>
      </c>
      <c r="O19" s="43">
        <v>31.9</v>
      </c>
      <c r="P19" s="43">
        <v>18</v>
      </c>
      <c r="Q19" s="43">
        <v>10.6</v>
      </c>
      <c r="R19" s="75">
        <v>30.5</v>
      </c>
      <c r="S19" s="84">
        <f t="shared" si="2"/>
        <v>231.5</v>
      </c>
      <c r="T19" s="91">
        <v>486.9</v>
      </c>
      <c r="U19" s="102">
        <f t="shared" si="3"/>
        <v>47.545697268432946</v>
      </c>
      <c r="V19" s="110">
        <f t="shared" si="4"/>
        <v>395.8</v>
      </c>
      <c r="W19" s="122">
        <f t="shared" si="5"/>
        <v>1047.4000000000001</v>
      </c>
      <c r="X19" s="131">
        <f t="shared" si="6"/>
        <v>37.788810387626505</v>
      </c>
    </row>
    <row r="20" spans="2:24" ht="14.25">
      <c r="B20" s="4"/>
      <c r="C20" s="16" t="s">
        <v>29</v>
      </c>
      <c r="D20" s="29">
        <v>8.6</v>
      </c>
      <c r="E20" s="44">
        <v>2</v>
      </c>
      <c r="F20" s="44">
        <v>11.3</v>
      </c>
      <c r="G20" s="44">
        <v>34</v>
      </c>
      <c r="H20" s="44">
        <v>52.8</v>
      </c>
      <c r="I20" s="44">
        <v>55.7</v>
      </c>
      <c r="J20" s="58">
        <f t="shared" si="0"/>
        <v>164.39999999999998</v>
      </c>
      <c r="K20" s="56">
        <v>569.20000000000005</v>
      </c>
      <c r="L20" s="58">
        <f t="shared" si="1"/>
        <v>28.882642304989453</v>
      </c>
      <c r="M20" s="44">
        <v>73.8</v>
      </c>
      <c r="N20" s="44">
        <v>66.8</v>
      </c>
      <c r="O20" s="44">
        <v>31.9</v>
      </c>
      <c r="P20" s="44">
        <v>18</v>
      </c>
      <c r="Q20" s="44">
        <v>10.6</v>
      </c>
      <c r="R20" s="76">
        <v>30.5</v>
      </c>
      <c r="S20" s="85">
        <f t="shared" si="2"/>
        <v>231.6</v>
      </c>
      <c r="T20" s="92">
        <v>496.4</v>
      </c>
      <c r="U20" s="103">
        <f t="shared" si="3"/>
        <v>46.655922643029811</v>
      </c>
      <c r="V20" s="111">
        <f t="shared" si="4"/>
        <v>396</v>
      </c>
      <c r="W20" s="123">
        <f t="shared" si="5"/>
        <v>1065.6000000000001</v>
      </c>
      <c r="X20" s="132">
        <f t="shared" si="6"/>
        <v>37.162162162162161</v>
      </c>
    </row>
    <row r="21" spans="2:24">
      <c r="B21" s="2" t="s">
        <v>30</v>
      </c>
      <c r="C21" s="12" t="s">
        <v>22</v>
      </c>
      <c r="D21" s="22">
        <v>72.599999999999994</v>
      </c>
      <c r="E21" s="40">
        <v>72.099999999999994</v>
      </c>
      <c r="F21" s="40">
        <v>99</v>
      </c>
      <c r="G21" s="40">
        <v>124.2</v>
      </c>
      <c r="H21" s="40">
        <v>132.9</v>
      </c>
      <c r="I21" s="40">
        <v>126.2</v>
      </c>
      <c r="J21" s="57">
        <f t="shared" si="0"/>
        <v>627</v>
      </c>
      <c r="K21" s="57">
        <v>934.99999999999989</v>
      </c>
      <c r="L21" s="57">
        <f t="shared" si="1"/>
        <v>67.058823529411768</v>
      </c>
      <c r="M21" s="40">
        <v>172.3</v>
      </c>
      <c r="N21" s="40">
        <v>127.2</v>
      </c>
      <c r="O21" s="40">
        <v>65.099999999999994</v>
      </c>
      <c r="P21" s="40">
        <v>48.6</v>
      </c>
      <c r="Q21" s="40">
        <v>25.9</v>
      </c>
      <c r="R21" s="72">
        <v>57.4</v>
      </c>
      <c r="S21" s="82">
        <f t="shared" si="2"/>
        <v>496.5</v>
      </c>
      <c r="T21" s="89">
        <v>694.89999999999986</v>
      </c>
      <c r="U21" s="100">
        <f t="shared" si="3"/>
        <v>71.449129371132543</v>
      </c>
      <c r="V21" s="108">
        <f t="shared" si="4"/>
        <v>1123.5000000000002</v>
      </c>
      <c r="W21" s="120">
        <f t="shared" si="5"/>
        <v>1629.8999999999996</v>
      </c>
      <c r="X21" s="129">
        <f t="shared" si="6"/>
        <v>68.930609239830702</v>
      </c>
    </row>
    <row r="22" spans="2:24">
      <c r="B22" s="3"/>
      <c r="C22" s="14" t="s">
        <v>25</v>
      </c>
      <c r="D22" s="23">
        <v>0.9</v>
      </c>
      <c r="E22" s="41">
        <v>0.7</v>
      </c>
      <c r="F22" s="41">
        <v>4.5</v>
      </c>
      <c r="G22" s="41">
        <v>5.9</v>
      </c>
      <c r="H22" s="41">
        <v>7.9</v>
      </c>
      <c r="I22" s="41">
        <v>4.7</v>
      </c>
      <c r="J22" s="54">
        <f t="shared" si="0"/>
        <v>24.6</v>
      </c>
      <c r="K22" s="53">
        <v>35.9</v>
      </c>
      <c r="L22" s="66">
        <f t="shared" si="1"/>
        <v>68.523676880222837</v>
      </c>
      <c r="M22" s="41">
        <v>6.8</v>
      </c>
      <c r="N22" s="41">
        <v>4</v>
      </c>
      <c r="O22" s="41">
        <v>2.4</v>
      </c>
      <c r="P22" s="41">
        <v>2.6</v>
      </c>
      <c r="Q22" s="41">
        <v>0.3</v>
      </c>
      <c r="R22" s="73">
        <v>1.9</v>
      </c>
      <c r="S22" s="83">
        <f t="shared" si="2"/>
        <v>18</v>
      </c>
      <c r="T22" s="90">
        <v>26.6</v>
      </c>
      <c r="U22" s="101">
        <f t="shared" si="3"/>
        <v>67.669172932330838</v>
      </c>
      <c r="V22" s="109">
        <f t="shared" si="4"/>
        <v>42.599999999999994</v>
      </c>
      <c r="W22" s="121">
        <f t="shared" si="5"/>
        <v>62.5</v>
      </c>
      <c r="X22" s="130">
        <f t="shared" si="6"/>
        <v>68.159999999999982</v>
      </c>
    </row>
    <row r="23" spans="2:24">
      <c r="B23" s="3"/>
      <c r="C23" s="15" t="s">
        <v>27</v>
      </c>
      <c r="D23" s="24">
        <v>71.699999999999989</v>
      </c>
      <c r="E23" s="42">
        <v>71.399999999999991</v>
      </c>
      <c r="F23" s="42">
        <v>94.5</v>
      </c>
      <c r="G23" s="42">
        <v>118.3</v>
      </c>
      <c r="H23" s="42">
        <v>125</v>
      </c>
      <c r="I23" s="31">
        <v>121.5</v>
      </c>
      <c r="J23" s="55">
        <f t="shared" si="0"/>
        <v>602.4</v>
      </c>
      <c r="K23" s="55">
        <v>899.09999999999991</v>
      </c>
      <c r="L23" s="55">
        <f t="shared" si="1"/>
        <v>67.000333667000334</v>
      </c>
      <c r="M23" s="42">
        <v>165.5</v>
      </c>
      <c r="N23" s="42">
        <v>123.2</v>
      </c>
      <c r="O23" s="42">
        <v>62.7</v>
      </c>
      <c r="P23" s="42">
        <v>46</v>
      </c>
      <c r="Q23" s="42">
        <v>25.6</v>
      </c>
      <c r="R23" s="42">
        <v>55.5</v>
      </c>
      <c r="S23" s="84">
        <f t="shared" si="2"/>
        <v>478.5</v>
      </c>
      <c r="T23" s="91">
        <v>668.3</v>
      </c>
      <c r="U23" s="102">
        <f t="shared" si="3"/>
        <v>71.599581026485097</v>
      </c>
      <c r="V23" s="110">
        <f t="shared" si="4"/>
        <v>1080.9000000000001</v>
      </c>
      <c r="W23" s="122">
        <f t="shared" si="5"/>
        <v>1567.4</v>
      </c>
      <c r="X23" s="131">
        <f t="shared" si="6"/>
        <v>68.961337246395303</v>
      </c>
    </row>
    <row r="24" spans="2:24">
      <c r="B24" s="3"/>
      <c r="C24" s="15" t="s">
        <v>28</v>
      </c>
      <c r="D24" s="24">
        <v>68.8</v>
      </c>
      <c r="E24" s="42">
        <v>70.899999999999991</v>
      </c>
      <c r="F24" s="42">
        <v>92.1</v>
      </c>
      <c r="G24" s="42">
        <v>110.7</v>
      </c>
      <c r="H24" s="42">
        <v>113.9</v>
      </c>
      <c r="I24" s="31">
        <v>109.2</v>
      </c>
      <c r="J24" s="55">
        <f t="shared" si="0"/>
        <v>565.6</v>
      </c>
      <c r="K24" s="55">
        <v>832.6</v>
      </c>
      <c r="L24" s="55">
        <f t="shared" si="1"/>
        <v>67.931779966370414</v>
      </c>
      <c r="M24" s="42">
        <v>153.20000000000002</v>
      </c>
      <c r="N24" s="42">
        <v>108.7</v>
      </c>
      <c r="O24" s="42">
        <v>55.3</v>
      </c>
      <c r="P24" s="42">
        <v>41.7</v>
      </c>
      <c r="Q24" s="42">
        <v>20.5</v>
      </c>
      <c r="R24" s="42">
        <v>45.7</v>
      </c>
      <c r="S24" s="84">
        <f t="shared" si="2"/>
        <v>425.1</v>
      </c>
      <c r="T24" s="91">
        <v>569.5</v>
      </c>
      <c r="U24" s="102">
        <f t="shared" si="3"/>
        <v>74.644424934152767</v>
      </c>
      <c r="V24" s="110">
        <f t="shared" si="4"/>
        <v>990.70000000000016</v>
      </c>
      <c r="W24" s="122">
        <f t="shared" si="5"/>
        <v>1402.1</v>
      </c>
      <c r="X24" s="131">
        <f t="shared" si="6"/>
        <v>70.658298266885396</v>
      </c>
    </row>
    <row r="25" spans="2:24">
      <c r="B25" s="3"/>
      <c r="C25" s="15" t="s">
        <v>24</v>
      </c>
      <c r="D25" s="25">
        <v>3.8</v>
      </c>
      <c r="E25" s="43">
        <v>1.2</v>
      </c>
      <c r="F25" s="43">
        <v>6.9</v>
      </c>
      <c r="G25" s="43">
        <v>13.5</v>
      </c>
      <c r="H25" s="43">
        <v>19</v>
      </c>
      <c r="I25" s="43">
        <v>17</v>
      </c>
      <c r="J25" s="55">
        <f t="shared" si="0"/>
        <v>61.4</v>
      </c>
      <c r="K25" s="55">
        <v>102.4</v>
      </c>
      <c r="L25" s="55">
        <f t="shared" si="1"/>
        <v>59.9609375</v>
      </c>
      <c r="M25" s="43">
        <v>19.100000000000001</v>
      </c>
      <c r="N25" s="43">
        <v>18.5</v>
      </c>
      <c r="O25" s="43">
        <v>9.8000000000000007</v>
      </c>
      <c r="P25" s="43">
        <v>6.9</v>
      </c>
      <c r="Q25" s="43">
        <v>5.4</v>
      </c>
      <c r="R25" s="75">
        <v>11.7</v>
      </c>
      <c r="S25" s="84">
        <f t="shared" si="2"/>
        <v>71.400000000000006</v>
      </c>
      <c r="T25" s="91">
        <v>125.4</v>
      </c>
      <c r="U25" s="102">
        <f t="shared" si="3"/>
        <v>56.937799043062206</v>
      </c>
      <c r="V25" s="110">
        <f t="shared" si="4"/>
        <v>132.80000000000001</v>
      </c>
      <c r="W25" s="122">
        <f t="shared" si="5"/>
        <v>227.8</v>
      </c>
      <c r="X25" s="131">
        <f t="shared" si="6"/>
        <v>58.29675153643548</v>
      </c>
    </row>
    <row r="26" spans="2:24" ht="14.25">
      <c r="B26" s="4"/>
      <c r="C26" s="16" t="s">
        <v>29</v>
      </c>
      <c r="D26" s="26">
        <v>4.7</v>
      </c>
      <c r="E26" s="44">
        <v>2.4</v>
      </c>
      <c r="F26" s="44">
        <v>8.6999999999999993</v>
      </c>
      <c r="G26" s="44">
        <v>15.9</v>
      </c>
      <c r="H26" s="44">
        <v>20.8</v>
      </c>
      <c r="I26" s="44">
        <v>19.399999999999999</v>
      </c>
      <c r="J26" s="58">
        <f t="shared" si="0"/>
        <v>71.900000000000006</v>
      </c>
      <c r="K26" s="56">
        <v>109.3</v>
      </c>
      <c r="L26" s="58">
        <f t="shared" si="1"/>
        <v>65.782250686184824</v>
      </c>
      <c r="M26" s="44">
        <v>21.3</v>
      </c>
      <c r="N26" s="44">
        <v>20.2</v>
      </c>
      <c r="O26" s="44">
        <v>11.5</v>
      </c>
      <c r="P26" s="44">
        <v>8.1999999999999993</v>
      </c>
      <c r="Q26" s="44">
        <v>6.6</v>
      </c>
      <c r="R26" s="76">
        <v>12.9</v>
      </c>
      <c r="S26" s="85">
        <f t="shared" si="2"/>
        <v>80.7</v>
      </c>
      <c r="T26" s="92">
        <v>132.6</v>
      </c>
      <c r="U26" s="103">
        <f t="shared" si="3"/>
        <v>60.859728506787334</v>
      </c>
      <c r="V26" s="111">
        <f t="shared" si="4"/>
        <v>152.6</v>
      </c>
      <c r="W26" s="123">
        <f t="shared" si="5"/>
        <v>241.89999999999998</v>
      </c>
      <c r="X26" s="132">
        <f t="shared" si="6"/>
        <v>63.083918974782968</v>
      </c>
    </row>
    <row r="27" spans="2:24" ht="13.5" customHeight="1">
      <c r="B27" s="2" t="s">
        <v>31</v>
      </c>
      <c r="C27" s="12" t="s">
        <v>22</v>
      </c>
      <c r="D27" s="22">
        <v>20.6</v>
      </c>
      <c r="E27" s="40">
        <v>21.5</v>
      </c>
      <c r="F27" s="40">
        <v>30.7</v>
      </c>
      <c r="G27" s="40">
        <v>29.1</v>
      </c>
      <c r="H27" s="40">
        <v>32.700000000000003</v>
      </c>
      <c r="I27" s="40">
        <v>28.5</v>
      </c>
      <c r="J27" s="57">
        <f t="shared" si="0"/>
        <v>163.10000000000002</v>
      </c>
      <c r="K27" s="57">
        <v>286</v>
      </c>
      <c r="L27" s="57">
        <f t="shared" si="1"/>
        <v>57.027972027972041</v>
      </c>
      <c r="M27" s="40">
        <v>28.8</v>
      </c>
      <c r="N27" s="40">
        <v>19.7</v>
      </c>
      <c r="O27" s="40">
        <v>13.5</v>
      </c>
      <c r="P27" s="40">
        <v>12.3</v>
      </c>
      <c r="Q27" s="40">
        <v>13.8</v>
      </c>
      <c r="R27" s="72">
        <v>18.399999999999999</v>
      </c>
      <c r="S27" s="82">
        <f t="shared" si="2"/>
        <v>106.5</v>
      </c>
      <c r="T27" s="89">
        <v>129</v>
      </c>
      <c r="U27" s="100">
        <f t="shared" si="3"/>
        <v>82.558139534883722</v>
      </c>
      <c r="V27" s="108">
        <f t="shared" si="4"/>
        <v>269.60000000000002</v>
      </c>
      <c r="W27" s="120">
        <f t="shared" si="5"/>
        <v>415</v>
      </c>
      <c r="X27" s="129">
        <f t="shared" si="6"/>
        <v>64.963855421686759</v>
      </c>
    </row>
    <row r="28" spans="2:24">
      <c r="B28" s="3"/>
      <c r="C28" s="14" t="s">
        <v>25</v>
      </c>
      <c r="D28" s="23">
        <v>0</v>
      </c>
      <c r="E28" s="41">
        <v>0</v>
      </c>
      <c r="F28" s="41">
        <v>0</v>
      </c>
      <c r="G28" s="41">
        <v>0</v>
      </c>
      <c r="H28" s="41">
        <v>0.1</v>
      </c>
      <c r="I28" s="41">
        <v>0</v>
      </c>
      <c r="J28" s="54">
        <f t="shared" si="0"/>
        <v>0.1</v>
      </c>
      <c r="K28" s="53">
        <v>92.1</v>
      </c>
      <c r="L28" s="66">
        <f t="shared" si="1"/>
        <v>0.10857763300760044</v>
      </c>
      <c r="M28" s="41">
        <v>0.2</v>
      </c>
      <c r="N28" s="41">
        <v>0.2</v>
      </c>
      <c r="O28" s="41">
        <v>0.1</v>
      </c>
      <c r="P28" s="41">
        <v>0.1</v>
      </c>
      <c r="Q28" s="41">
        <v>0.1</v>
      </c>
      <c r="R28" s="73">
        <v>0.1</v>
      </c>
      <c r="S28" s="83">
        <f t="shared" si="2"/>
        <v>0.79999999999999982</v>
      </c>
      <c r="T28" s="90">
        <v>1.4</v>
      </c>
      <c r="U28" s="101">
        <f t="shared" si="3"/>
        <v>57.142857142857139</v>
      </c>
      <c r="V28" s="109">
        <f t="shared" si="4"/>
        <v>0.8999999999999998</v>
      </c>
      <c r="W28" s="121">
        <f t="shared" si="5"/>
        <v>93.5</v>
      </c>
      <c r="X28" s="130">
        <f t="shared" si="6"/>
        <v>0.96256684491978595</v>
      </c>
    </row>
    <row r="29" spans="2:24">
      <c r="B29" s="3"/>
      <c r="C29" s="15" t="s">
        <v>27</v>
      </c>
      <c r="D29" s="24">
        <v>20.6</v>
      </c>
      <c r="E29" s="42">
        <v>21.5</v>
      </c>
      <c r="F29" s="42">
        <v>30.7</v>
      </c>
      <c r="G29" s="42">
        <v>29.1</v>
      </c>
      <c r="H29" s="42">
        <v>32.6</v>
      </c>
      <c r="I29" s="31">
        <v>28.5</v>
      </c>
      <c r="J29" s="55">
        <f t="shared" si="0"/>
        <v>163</v>
      </c>
      <c r="K29" s="55">
        <v>193.9</v>
      </c>
      <c r="L29" s="55">
        <f t="shared" si="1"/>
        <v>84.063950489943267</v>
      </c>
      <c r="M29" s="42">
        <v>28.6</v>
      </c>
      <c r="N29" s="42">
        <v>19.5</v>
      </c>
      <c r="O29" s="42">
        <v>13.4</v>
      </c>
      <c r="P29" s="42">
        <v>12.2</v>
      </c>
      <c r="Q29" s="42">
        <v>13.7</v>
      </c>
      <c r="R29" s="74">
        <v>18.299999999999997</v>
      </c>
      <c r="S29" s="84">
        <f t="shared" si="2"/>
        <v>105.7</v>
      </c>
      <c r="T29" s="91">
        <v>127.6</v>
      </c>
      <c r="U29" s="102">
        <f t="shared" si="3"/>
        <v>82.836990595611297</v>
      </c>
      <c r="V29" s="110">
        <f t="shared" si="4"/>
        <v>268.7</v>
      </c>
      <c r="W29" s="122">
        <f t="shared" si="5"/>
        <v>321.5</v>
      </c>
      <c r="X29" s="131">
        <f t="shared" si="6"/>
        <v>83.576982892690509</v>
      </c>
    </row>
    <row r="30" spans="2:24">
      <c r="B30" s="3"/>
      <c r="C30" s="15" t="s">
        <v>28</v>
      </c>
      <c r="D30" s="24">
        <v>20.5</v>
      </c>
      <c r="E30" s="42">
        <v>21.5</v>
      </c>
      <c r="F30" s="42">
        <v>30.6</v>
      </c>
      <c r="G30" s="42">
        <v>28.8</v>
      </c>
      <c r="H30" s="42">
        <v>32.300000000000004</v>
      </c>
      <c r="I30" s="31">
        <v>28.3</v>
      </c>
      <c r="J30" s="55">
        <f t="shared" si="0"/>
        <v>162</v>
      </c>
      <c r="K30" s="55">
        <v>263.2</v>
      </c>
      <c r="L30" s="55">
        <f t="shared" si="1"/>
        <v>61.550151975683896</v>
      </c>
      <c r="M30" s="42">
        <v>28.5</v>
      </c>
      <c r="N30" s="42">
        <v>19.599999999999998</v>
      </c>
      <c r="O30" s="42">
        <v>13.4</v>
      </c>
      <c r="P30" s="42">
        <v>12.2</v>
      </c>
      <c r="Q30" s="42">
        <v>13.7</v>
      </c>
      <c r="R30" s="74">
        <v>18.2</v>
      </c>
      <c r="S30" s="84">
        <f t="shared" si="2"/>
        <v>105.6</v>
      </c>
      <c r="T30" s="91">
        <v>127.2</v>
      </c>
      <c r="U30" s="102">
        <f t="shared" si="3"/>
        <v>83.018867924528294</v>
      </c>
      <c r="V30" s="110">
        <f t="shared" si="4"/>
        <v>267.59999999999997</v>
      </c>
      <c r="W30" s="122">
        <f t="shared" si="5"/>
        <v>390.4</v>
      </c>
      <c r="X30" s="131">
        <f t="shared" si="6"/>
        <v>68.545081967213108</v>
      </c>
    </row>
    <row r="31" spans="2:24">
      <c r="B31" s="3"/>
      <c r="C31" s="15" t="s">
        <v>24</v>
      </c>
      <c r="D31" s="25">
        <v>0.1</v>
      </c>
      <c r="E31" s="43">
        <v>0</v>
      </c>
      <c r="F31" s="43">
        <v>0.1</v>
      </c>
      <c r="G31" s="43">
        <v>0.3</v>
      </c>
      <c r="H31" s="43">
        <v>0.4</v>
      </c>
      <c r="I31" s="43">
        <v>0.2</v>
      </c>
      <c r="J31" s="55">
        <f t="shared" si="0"/>
        <v>1.1000000000000001</v>
      </c>
      <c r="K31" s="55">
        <v>22.8</v>
      </c>
      <c r="L31" s="55">
        <f t="shared" si="1"/>
        <v>4.8245614035087723</v>
      </c>
      <c r="M31" s="43">
        <v>0.3</v>
      </c>
      <c r="N31" s="43">
        <v>0.1</v>
      </c>
      <c r="O31" s="43">
        <v>0.1</v>
      </c>
      <c r="P31" s="43">
        <v>0.1</v>
      </c>
      <c r="Q31" s="43">
        <v>0.1</v>
      </c>
      <c r="R31" s="75">
        <v>0.2</v>
      </c>
      <c r="S31" s="84">
        <f t="shared" si="2"/>
        <v>0.8999999999999998</v>
      </c>
      <c r="T31" s="91">
        <v>1.8</v>
      </c>
      <c r="U31" s="102">
        <f t="shared" si="3"/>
        <v>49.999999999999993</v>
      </c>
      <c r="V31" s="110">
        <f t="shared" si="4"/>
        <v>2.0000000000000004</v>
      </c>
      <c r="W31" s="122">
        <f t="shared" si="5"/>
        <v>24.6</v>
      </c>
      <c r="X31" s="131">
        <f t="shared" si="6"/>
        <v>8.1300813008130088</v>
      </c>
    </row>
    <row r="32" spans="2:24" ht="14.25">
      <c r="B32" s="4"/>
      <c r="C32" s="16" t="s">
        <v>29</v>
      </c>
      <c r="D32" s="26">
        <v>0.1</v>
      </c>
      <c r="E32" s="44">
        <v>0</v>
      </c>
      <c r="F32" s="44">
        <v>0.1</v>
      </c>
      <c r="G32" s="44">
        <v>0.3</v>
      </c>
      <c r="H32" s="44">
        <v>0.4</v>
      </c>
      <c r="I32" s="44">
        <v>0.2</v>
      </c>
      <c r="J32" s="58">
        <f t="shared" si="0"/>
        <v>1.1000000000000001</v>
      </c>
      <c r="K32" s="56">
        <v>22.8</v>
      </c>
      <c r="L32" s="58">
        <f t="shared" si="1"/>
        <v>4.8245614035087723</v>
      </c>
      <c r="M32" s="44">
        <v>0.3</v>
      </c>
      <c r="N32" s="44">
        <v>0.1</v>
      </c>
      <c r="O32" s="44">
        <v>0.1</v>
      </c>
      <c r="P32" s="44">
        <v>0.1</v>
      </c>
      <c r="Q32" s="44">
        <v>0.1</v>
      </c>
      <c r="R32" s="76">
        <v>0.2</v>
      </c>
      <c r="S32" s="85">
        <f t="shared" si="2"/>
        <v>0.8999999999999998</v>
      </c>
      <c r="T32" s="92">
        <v>1.8</v>
      </c>
      <c r="U32" s="103">
        <f t="shared" si="3"/>
        <v>49.999999999999993</v>
      </c>
      <c r="V32" s="111">
        <f t="shared" si="4"/>
        <v>2.0000000000000004</v>
      </c>
      <c r="W32" s="123">
        <f t="shared" si="5"/>
        <v>24.6</v>
      </c>
      <c r="X32" s="132">
        <f t="shared" si="6"/>
        <v>8.1300813008130088</v>
      </c>
    </row>
    <row r="33" spans="2:24">
      <c r="B33" s="2" t="s">
        <v>32</v>
      </c>
      <c r="C33" s="12" t="s">
        <v>22</v>
      </c>
      <c r="D33" s="22">
        <v>18.100000000000001</v>
      </c>
      <c r="E33" s="40">
        <v>6.1</v>
      </c>
      <c r="F33" s="40">
        <v>31.1</v>
      </c>
      <c r="G33" s="40">
        <v>129.9</v>
      </c>
      <c r="H33" s="40">
        <v>231.2</v>
      </c>
      <c r="I33" s="40">
        <v>176.7</v>
      </c>
      <c r="J33" s="57">
        <f t="shared" si="0"/>
        <v>593.09999999999991</v>
      </c>
      <c r="K33" s="57">
        <v>1563.4</v>
      </c>
      <c r="L33" s="57">
        <f t="shared" si="1"/>
        <v>37.936548548036328</v>
      </c>
      <c r="M33" s="40">
        <v>236.8</v>
      </c>
      <c r="N33" s="40">
        <v>156.6</v>
      </c>
      <c r="O33" s="40">
        <v>70.900000000000006</v>
      </c>
      <c r="P33" s="40">
        <v>27.8</v>
      </c>
      <c r="Q33" s="40">
        <v>13.9</v>
      </c>
      <c r="R33" s="72">
        <v>55.7</v>
      </c>
      <c r="S33" s="82">
        <f t="shared" si="2"/>
        <v>561.69999999999993</v>
      </c>
      <c r="T33" s="89">
        <v>840.2</v>
      </c>
      <c r="U33" s="100">
        <f t="shared" si="3"/>
        <v>66.853130207093542</v>
      </c>
      <c r="V33" s="108">
        <f t="shared" si="4"/>
        <v>1154.8</v>
      </c>
      <c r="W33" s="120">
        <f t="shared" si="5"/>
        <v>2403.6</v>
      </c>
      <c r="X33" s="129">
        <f t="shared" si="6"/>
        <v>48.044599767016145</v>
      </c>
    </row>
    <row r="34" spans="2:24">
      <c r="B34" s="3"/>
      <c r="C34" s="14" t="s">
        <v>25</v>
      </c>
      <c r="D34" s="23">
        <v>0.7</v>
      </c>
      <c r="E34" s="41">
        <v>0.7</v>
      </c>
      <c r="F34" s="41">
        <v>2.4</v>
      </c>
      <c r="G34" s="41">
        <v>22.7</v>
      </c>
      <c r="H34" s="41">
        <v>61.6</v>
      </c>
      <c r="I34" s="41">
        <v>53.3</v>
      </c>
      <c r="J34" s="54">
        <f t="shared" si="0"/>
        <v>141.39999999999998</v>
      </c>
      <c r="K34" s="53">
        <v>1009.2</v>
      </c>
      <c r="L34" s="66">
        <f t="shared" si="1"/>
        <v>14.011097899326197</v>
      </c>
      <c r="M34" s="41">
        <v>101.8</v>
      </c>
      <c r="N34" s="41">
        <v>74.8</v>
      </c>
      <c r="O34" s="41">
        <v>30.6</v>
      </c>
      <c r="P34" s="41">
        <v>6.2</v>
      </c>
      <c r="Q34" s="41">
        <v>1.4</v>
      </c>
      <c r="R34" s="73">
        <v>4.9000000000000004</v>
      </c>
      <c r="S34" s="83">
        <f t="shared" si="2"/>
        <v>219.7</v>
      </c>
      <c r="T34" s="90">
        <v>513.79999999999995</v>
      </c>
      <c r="U34" s="101">
        <f t="shared" si="3"/>
        <v>42.759828727131186</v>
      </c>
      <c r="V34" s="109">
        <f t="shared" si="4"/>
        <v>361.1</v>
      </c>
      <c r="W34" s="121">
        <f t="shared" si="5"/>
        <v>1523</v>
      </c>
      <c r="X34" s="130">
        <f t="shared" si="6"/>
        <v>23.709783322390017</v>
      </c>
    </row>
    <row r="35" spans="2:24">
      <c r="B35" s="3"/>
      <c r="C35" s="15" t="s">
        <v>27</v>
      </c>
      <c r="D35" s="24">
        <v>17.400000000000002</v>
      </c>
      <c r="E35" s="42">
        <v>5.4</v>
      </c>
      <c r="F35" s="42">
        <v>28.700000000000003</v>
      </c>
      <c r="G35" s="42">
        <v>107.2</v>
      </c>
      <c r="H35" s="42">
        <v>169.6</v>
      </c>
      <c r="I35" s="31">
        <v>123.4</v>
      </c>
      <c r="J35" s="55">
        <f t="shared" si="0"/>
        <v>451.69999999999993</v>
      </c>
      <c r="K35" s="55">
        <v>554.20000000000005</v>
      </c>
      <c r="L35" s="55">
        <f t="shared" si="1"/>
        <v>81.504871887405244</v>
      </c>
      <c r="M35" s="42">
        <v>135</v>
      </c>
      <c r="N35" s="42">
        <v>81.8</v>
      </c>
      <c r="O35" s="42">
        <v>40.300000000000004</v>
      </c>
      <c r="P35" s="42">
        <v>21.6</v>
      </c>
      <c r="Q35" s="42">
        <v>12.5</v>
      </c>
      <c r="R35" s="74">
        <v>50.8</v>
      </c>
      <c r="S35" s="84">
        <f t="shared" si="2"/>
        <v>342.00000000000006</v>
      </c>
      <c r="T35" s="91">
        <v>326.40000000000003</v>
      </c>
      <c r="U35" s="102">
        <f t="shared" si="3"/>
        <v>104.77941176470588</v>
      </c>
      <c r="V35" s="110">
        <f t="shared" si="4"/>
        <v>793.69999999999982</v>
      </c>
      <c r="W35" s="122">
        <f t="shared" si="5"/>
        <v>880.60000000000014</v>
      </c>
      <c r="X35" s="131">
        <f t="shared" si="6"/>
        <v>90.131728367022447</v>
      </c>
    </row>
    <row r="36" spans="2:24">
      <c r="B36" s="3"/>
      <c r="C36" s="15" t="s">
        <v>28</v>
      </c>
      <c r="D36" s="24">
        <v>13.7</v>
      </c>
      <c r="E36" s="42">
        <v>5</v>
      </c>
      <c r="F36" s="42">
        <v>24.9</v>
      </c>
      <c r="G36" s="42">
        <v>108.7</v>
      </c>
      <c r="H36" s="42">
        <v>195.7</v>
      </c>
      <c r="I36" s="31">
        <v>141.19999999999999</v>
      </c>
      <c r="J36" s="55">
        <f t="shared" si="0"/>
        <v>489.2</v>
      </c>
      <c r="K36" s="55">
        <v>1214.5</v>
      </c>
      <c r="L36" s="55">
        <f t="shared" si="1"/>
        <v>40.279950596953476</v>
      </c>
      <c r="M36" s="42">
        <v>187.3</v>
      </c>
      <c r="N36" s="42">
        <v>117.69999999999999</v>
      </c>
      <c r="O36" s="42">
        <v>53.500000000000007</v>
      </c>
      <c r="P36" s="42">
        <v>19.600000000000001</v>
      </c>
      <c r="Q36" s="42">
        <v>9.9</v>
      </c>
      <c r="R36" s="74">
        <v>41.7</v>
      </c>
      <c r="S36" s="84">
        <f t="shared" si="2"/>
        <v>429.7</v>
      </c>
      <c r="T36" s="91">
        <v>585.70000000000005</v>
      </c>
      <c r="U36" s="102">
        <f t="shared" si="3"/>
        <v>73.365204029366566</v>
      </c>
      <c r="V36" s="110">
        <f t="shared" si="4"/>
        <v>918.90000000000009</v>
      </c>
      <c r="W36" s="122">
        <f t="shared" si="5"/>
        <v>1800.2</v>
      </c>
      <c r="X36" s="131">
        <f t="shared" si="6"/>
        <v>51.044328407954673</v>
      </c>
    </row>
    <row r="37" spans="2:24">
      <c r="B37" s="3"/>
      <c r="C37" s="15" t="s">
        <v>24</v>
      </c>
      <c r="D37" s="25">
        <v>4.4000000000000004</v>
      </c>
      <c r="E37" s="43">
        <v>1.1000000000000001</v>
      </c>
      <c r="F37" s="43">
        <v>6.2</v>
      </c>
      <c r="G37" s="43">
        <v>21.2</v>
      </c>
      <c r="H37" s="43">
        <v>35.5</v>
      </c>
      <c r="I37" s="43">
        <v>35.5</v>
      </c>
      <c r="J37" s="55">
        <f t="shared" si="0"/>
        <v>103.9</v>
      </c>
      <c r="K37" s="55">
        <v>348.9</v>
      </c>
      <c r="L37" s="55">
        <f t="shared" si="1"/>
        <v>29.77930639151619</v>
      </c>
      <c r="M37" s="43">
        <v>49.5</v>
      </c>
      <c r="N37" s="43">
        <v>38.9</v>
      </c>
      <c r="O37" s="43">
        <v>17.399999999999999</v>
      </c>
      <c r="P37" s="43">
        <v>8.1999999999999993</v>
      </c>
      <c r="Q37" s="43">
        <v>4</v>
      </c>
      <c r="R37" s="75">
        <v>14</v>
      </c>
      <c r="S37" s="84">
        <f t="shared" si="2"/>
        <v>132</v>
      </c>
      <c r="T37" s="91">
        <v>254.5</v>
      </c>
      <c r="U37" s="102">
        <f t="shared" si="3"/>
        <v>51.8664047151277</v>
      </c>
      <c r="V37" s="110">
        <f t="shared" si="4"/>
        <v>235.9</v>
      </c>
      <c r="W37" s="122">
        <f t="shared" si="5"/>
        <v>603.40000000000009</v>
      </c>
      <c r="X37" s="131">
        <f t="shared" si="6"/>
        <v>39.095127610208813</v>
      </c>
    </row>
    <row r="38" spans="2:24" ht="14.25">
      <c r="B38" s="4"/>
      <c r="C38" s="16" t="s">
        <v>29</v>
      </c>
      <c r="D38" s="26">
        <v>4.5</v>
      </c>
      <c r="E38" s="44">
        <v>1.4</v>
      </c>
      <c r="F38" s="44">
        <v>6.6</v>
      </c>
      <c r="G38" s="44">
        <v>22.1</v>
      </c>
      <c r="H38" s="44">
        <v>38.5</v>
      </c>
      <c r="I38" s="44">
        <v>38.1</v>
      </c>
      <c r="J38" s="58">
        <f t="shared" si="0"/>
        <v>111.19999999999999</v>
      </c>
      <c r="K38" s="56">
        <v>370.6</v>
      </c>
      <c r="L38" s="58">
        <f t="shared" si="1"/>
        <v>30.005396654074474</v>
      </c>
      <c r="M38" s="44">
        <v>51.5</v>
      </c>
      <c r="N38" s="44">
        <v>41.1</v>
      </c>
      <c r="O38" s="44">
        <v>18.7</v>
      </c>
      <c r="P38" s="44">
        <v>9.1999999999999993</v>
      </c>
      <c r="Q38" s="44">
        <v>4.4000000000000004</v>
      </c>
      <c r="R38" s="76">
        <v>14.5</v>
      </c>
      <c r="S38" s="85">
        <f t="shared" si="2"/>
        <v>139.4</v>
      </c>
      <c r="T38" s="92">
        <v>274.8</v>
      </c>
      <c r="U38" s="103">
        <f t="shared" si="3"/>
        <v>50.727802037845706</v>
      </c>
      <c r="V38" s="111">
        <f t="shared" si="4"/>
        <v>250.59999999999997</v>
      </c>
      <c r="W38" s="123">
        <f t="shared" si="5"/>
        <v>645.4</v>
      </c>
      <c r="X38" s="132">
        <f t="shared" si="6"/>
        <v>38.828633405639913</v>
      </c>
    </row>
    <row r="39" spans="2:24" ht="13.5" customHeight="1">
      <c r="B39" s="2" t="s">
        <v>33</v>
      </c>
      <c r="C39" s="12" t="s">
        <v>22</v>
      </c>
      <c r="D39" s="22">
        <v>28.6</v>
      </c>
      <c r="E39" s="40">
        <v>33.700000000000003</v>
      </c>
      <c r="F39" s="40">
        <v>44.2</v>
      </c>
      <c r="G39" s="40">
        <v>79.599999999999994</v>
      </c>
      <c r="H39" s="40">
        <v>99.1</v>
      </c>
      <c r="I39" s="40">
        <v>106.7</v>
      </c>
      <c r="J39" s="57">
        <f t="shared" si="0"/>
        <v>391.9</v>
      </c>
      <c r="K39" s="57">
        <v>1142.7</v>
      </c>
      <c r="L39" s="57">
        <f t="shared" si="1"/>
        <v>34.295965695283101</v>
      </c>
      <c r="M39" s="40">
        <v>139.80000000000001</v>
      </c>
      <c r="N39" s="40">
        <v>84.5</v>
      </c>
      <c r="O39" s="40">
        <v>24.6</v>
      </c>
      <c r="P39" s="40">
        <v>19.5</v>
      </c>
      <c r="Q39" s="40">
        <v>25.3</v>
      </c>
      <c r="R39" s="72">
        <v>35.6</v>
      </c>
      <c r="S39" s="82">
        <f t="shared" si="2"/>
        <v>329.3</v>
      </c>
      <c r="T39" s="89">
        <v>642.09999999999991</v>
      </c>
      <c r="U39" s="100">
        <f t="shared" si="3"/>
        <v>51.284846597103261</v>
      </c>
      <c r="V39" s="108">
        <f t="shared" si="4"/>
        <v>721.2</v>
      </c>
      <c r="W39" s="120">
        <f t="shared" si="5"/>
        <v>1784.8</v>
      </c>
      <c r="X39" s="129">
        <f t="shared" si="6"/>
        <v>40.407888839085615</v>
      </c>
    </row>
    <row r="40" spans="2:24">
      <c r="B40" s="3"/>
      <c r="C40" s="14" t="s">
        <v>25</v>
      </c>
      <c r="D40" s="27">
        <v>8.6</v>
      </c>
      <c r="E40" s="41">
        <v>10.1</v>
      </c>
      <c r="F40" s="41">
        <v>13.3</v>
      </c>
      <c r="G40" s="41">
        <v>23.9</v>
      </c>
      <c r="H40" s="41">
        <v>29.7</v>
      </c>
      <c r="I40" s="41">
        <v>32</v>
      </c>
      <c r="J40" s="54">
        <f t="shared" si="0"/>
        <v>117.6</v>
      </c>
      <c r="K40" s="53">
        <v>342.7</v>
      </c>
      <c r="L40" s="66">
        <f t="shared" si="1"/>
        <v>34.315728042019259</v>
      </c>
      <c r="M40" s="41">
        <v>41.9</v>
      </c>
      <c r="N40" s="41">
        <v>25.3</v>
      </c>
      <c r="O40" s="41">
        <v>7.4</v>
      </c>
      <c r="P40" s="41">
        <v>5.9</v>
      </c>
      <c r="Q40" s="41">
        <v>7.6</v>
      </c>
      <c r="R40" s="73">
        <v>10.7</v>
      </c>
      <c r="S40" s="83">
        <f t="shared" si="2"/>
        <v>98.800000000000011</v>
      </c>
      <c r="T40" s="90">
        <v>192.7</v>
      </c>
      <c r="U40" s="101">
        <f t="shared" si="3"/>
        <v>51.271406331084599</v>
      </c>
      <c r="V40" s="109">
        <f t="shared" si="4"/>
        <v>216.4</v>
      </c>
      <c r="W40" s="121">
        <f t="shared" si="5"/>
        <v>535.4</v>
      </c>
      <c r="X40" s="130">
        <f t="shared" si="6"/>
        <v>40.418378782218909</v>
      </c>
    </row>
    <row r="41" spans="2:24">
      <c r="B41" s="3"/>
      <c r="C41" s="15" t="s">
        <v>27</v>
      </c>
      <c r="D41" s="24">
        <v>20</v>
      </c>
      <c r="E41" s="42">
        <v>23.6</v>
      </c>
      <c r="F41" s="42">
        <v>30.9</v>
      </c>
      <c r="G41" s="42">
        <v>55.7</v>
      </c>
      <c r="H41" s="42">
        <v>69.399999999999991</v>
      </c>
      <c r="I41" s="31">
        <v>74.7</v>
      </c>
      <c r="J41" s="55">
        <f t="shared" si="0"/>
        <v>274.29999999999995</v>
      </c>
      <c r="K41" s="55">
        <v>800.00000000000011</v>
      </c>
      <c r="L41" s="55">
        <f t="shared" si="1"/>
        <v>34.287499999999987</v>
      </c>
      <c r="M41" s="42">
        <v>97.9</v>
      </c>
      <c r="N41" s="42">
        <v>59.2</v>
      </c>
      <c r="O41" s="42">
        <v>17.200000000000003</v>
      </c>
      <c r="P41" s="42">
        <v>13.6</v>
      </c>
      <c r="Q41" s="42">
        <v>17.700000000000003</v>
      </c>
      <c r="R41" s="74">
        <v>24.9</v>
      </c>
      <c r="S41" s="84">
        <f t="shared" si="2"/>
        <v>230.50000000000003</v>
      </c>
      <c r="T41" s="91">
        <v>449.4</v>
      </c>
      <c r="U41" s="102">
        <f t="shared" si="3"/>
        <v>51.290609701824664</v>
      </c>
      <c r="V41" s="110">
        <f t="shared" si="4"/>
        <v>504.7999999999999</v>
      </c>
      <c r="W41" s="122">
        <f t="shared" si="5"/>
        <v>1249.4000000000001</v>
      </c>
      <c r="X41" s="131">
        <f t="shared" si="6"/>
        <v>40.403393628941878</v>
      </c>
    </row>
    <row r="42" spans="2:24">
      <c r="B42" s="3"/>
      <c r="C42" s="15" t="s">
        <v>28</v>
      </c>
      <c r="D42" s="24">
        <v>23.2</v>
      </c>
      <c r="E42" s="42">
        <v>28.8</v>
      </c>
      <c r="F42" s="42">
        <v>37.5</v>
      </c>
      <c r="G42" s="42">
        <v>67.599999999999994</v>
      </c>
      <c r="H42" s="42">
        <v>82.2</v>
      </c>
      <c r="I42" s="31">
        <v>87.9</v>
      </c>
      <c r="J42" s="55">
        <f t="shared" si="0"/>
        <v>327.20000000000005</v>
      </c>
      <c r="K42" s="55">
        <v>991.50000000000011</v>
      </c>
      <c r="L42" s="55">
        <f t="shared" si="1"/>
        <v>33.000504286434698</v>
      </c>
      <c r="M42" s="42">
        <v>119</v>
      </c>
      <c r="N42" s="42">
        <v>67.7</v>
      </c>
      <c r="O42" s="42">
        <v>14</v>
      </c>
      <c r="P42" s="42">
        <v>10.7</v>
      </c>
      <c r="Q42" s="42">
        <v>13.6</v>
      </c>
      <c r="R42" s="74">
        <v>19.7</v>
      </c>
      <c r="S42" s="84">
        <f t="shared" si="2"/>
        <v>244.69999999999996</v>
      </c>
      <c r="T42" s="91">
        <v>522.79999999999995</v>
      </c>
      <c r="U42" s="102">
        <f t="shared" si="3"/>
        <v>46.805661820964033</v>
      </c>
      <c r="V42" s="110">
        <f t="shared" si="4"/>
        <v>571.9000000000002</v>
      </c>
      <c r="W42" s="122">
        <f t="shared" si="5"/>
        <v>1514.3000000000002</v>
      </c>
      <c r="X42" s="131">
        <f t="shared" si="6"/>
        <v>37.766624843161864</v>
      </c>
    </row>
    <row r="43" spans="2:24">
      <c r="B43" s="3"/>
      <c r="C43" s="15" t="s">
        <v>24</v>
      </c>
      <c r="D43" s="28">
        <v>5.4</v>
      </c>
      <c r="E43" s="43">
        <v>4.9000000000000004</v>
      </c>
      <c r="F43" s="43">
        <v>6.7</v>
      </c>
      <c r="G43" s="43">
        <v>12</v>
      </c>
      <c r="H43" s="43">
        <v>16.899999999999999</v>
      </c>
      <c r="I43" s="43">
        <v>18.8</v>
      </c>
      <c r="J43" s="55">
        <f t="shared" si="0"/>
        <v>64.7</v>
      </c>
      <c r="K43" s="55">
        <v>151.19999999999999</v>
      </c>
      <c r="L43" s="55">
        <f t="shared" si="1"/>
        <v>42.791005291005298</v>
      </c>
      <c r="M43" s="43">
        <v>20.8</v>
      </c>
      <c r="N43" s="43">
        <v>16.8</v>
      </c>
      <c r="O43" s="43">
        <v>10.6</v>
      </c>
      <c r="P43" s="43">
        <v>8.8000000000000007</v>
      </c>
      <c r="Q43" s="43">
        <v>11.7</v>
      </c>
      <c r="R43" s="75">
        <v>15.9</v>
      </c>
      <c r="S43" s="84">
        <f t="shared" si="2"/>
        <v>84.6</v>
      </c>
      <c r="T43" s="91">
        <v>119.3</v>
      </c>
      <c r="U43" s="102">
        <f t="shared" si="3"/>
        <v>70.913663034367147</v>
      </c>
      <c r="V43" s="110">
        <f t="shared" si="4"/>
        <v>149.29999999999998</v>
      </c>
      <c r="W43" s="122">
        <f t="shared" si="5"/>
        <v>270.5</v>
      </c>
      <c r="X43" s="131">
        <f t="shared" si="6"/>
        <v>55.194085027726423</v>
      </c>
    </row>
    <row r="44" spans="2:24" ht="14.25">
      <c r="B44" s="4"/>
      <c r="C44" s="16" t="s">
        <v>29</v>
      </c>
      <c r="D44" s="29">
        <v>5.4</v>
      </c>
      <c r="E44" s="44">
        <v>4.9000000000000004</v>
      </c>
      <c r="F44" s="44">
        <v>6.7</v>
      </c>
      <c r="G44" s="44">
        <v>12</v>
      </c>
      <c r="H44" s="44">
        <v>16.899999999999999</v>
      </c>
      <c r="I44" s="44">
        <v>18.8</v>
      </c>
      <c r="J44" s="58">
        <f t="shared" si="0"/>
        <v>64.7</v>
      </c>
      <c r="K44" s="56">
        <v>151.19999999999999</v>
      </c>
      <c r="L44" s="58">
        <f t="shared" si="1"/>
        <v>42.791005291005298</v>
      </c>
      <c r="M44" s="44">
        <v>20.9</v>
      </c>
      <c r="N44" s="44">
        <v>16.8</v>
      </c>
      <c r="O44" s="44">
        <v>10.7</v>
      </c>
      <c r="P44" s="44">
        <v>8.9</v>
      </c>
      <c r="Q44" s="44">
        <v>11.8</v>
      </c>
      <c r="R44" s="76">
        <v>16.100000000000001</v>
      </c>
      <c r="S44" s="85">
        <f t="shared" si="2"/>
        <v>85.200000000000017</v>
      </c>
      <c r="T44" s="92">
        <v>119.3</v>
      </c>
      <c r="U44" s="103">
        <f t="shared" si="3"/>
        <v>71.416596814752737</v>
      </c>
      <c r="V44" s="111">
        <f t="shared" si="4"/>
        <v>149.9</v>
      </c>
      <c r="W44" s="123">
        <f t="shared" si="5"/>
        <v>270.5</v>
      </c>
      <c r="X44" s="132">
        <f t="shared" si="6"/>
        <v>55.415896487985215</v>
      </c>
    </row>
    <row r="45" spans="2:24">
      <c r="B45" s="2" t="s">
        <v>34</v>
      </c>
      <c r="C45" s="12" t="s">
        <v>22</v>
      </c>
      <c r="D45" s="22">
        <v>76.3</v>
      </c>
      <c r="E45" s="40">
        <v>107.8</v>
      </c>
      <c r="F45" s="40">
        <v>126.7</v>
      </c>
      <c r="G45" s="40">
        <v>205.9</v>
      </c>
      <c r="H45" s="40">
        <v>242.7</v>
      </c>
      <c r="I45" s="40">
        <v>243.2</v>
      </c>
      <c r="J45" s="57">
        <f t="shared" si="0"/>
        <v>1002.6000000000001</v>
      </c>
      <c r="K45" s="57">
        <v>979</v>
      </c>
      <c r="L45" s="57">
        <f t="shared" si="1"/>
        <v>102.4106230847804</v>
      </c>
      <c r="M45" s="40">
        <v>233</v>
      </c>
      <c r="N45" s="40">
        <v>173.3</v>
      </c>
      <c r="O45" s="40">
        <v>103.8</v>
      </c>
      <c r="P45" s="40">
        <v>76.5</v>
      </c>
      <c r="Q45" s="40">
        <v>77.7</v>
      </c>
      <c r="R45" s="72">
        <v>107.1</v>
      </c>
      <c r="S45" s="82">
        <f t="shared" si="2"/>
        <v>771.40000000000009</v>
      </c>
      <c r="T45" s="89">
        <v>617.79999999999995</v>
      </c>
      <c r="U45" s="100">
        <f t="shared" si="3"/>
        <v>124.86241502104242</v>
      </c>
      <c r="V45" s="108">
        <f t="shared" si="4"/>
        <v>1774</v>
      </c>
      <c r="W45" s="120">
        <f t="shared" si="5"/>
        <v>1596.8</v>
      </c>
      <c r="X45" s="129">
        <f t="shared" si="6"/>
        <v>111.09719438877757</v>
      </c>
    </row>
    <row r="46" spans="2:24">
      <c r="B46" s="3"/>
      <c r="C46" s="14" t="s">
        <v>25</v>
      </c>
      <c r="D46" s="27">
        <v>1.6</v>
      </c>
      <c r="E46" s="41">
        <v>11</v>
      </c>
      <c r="F46" s="41">
        <v>9.6</v>
      </c>
      <c r="G46" s="41">
        <v>15.3</v>
      </c>
      <c r="H46" s="41">
        <v>19.899999999999999</v>
      </c>
      <c r="I46" s="41">
        <v>29.4</v>
      </c>
      <c r="J46" s="54">
        <f t="shared" si="0"/>
        <v>86.8</v>
      </c>
      <c r="K46" s="53">
        <v>108.9</v>
      </c>
      <c r="L46" s="66">
        <f t="shared" si="1"/>
        <v>79.70615243342516</v>
      </c>
      <c r="M46" s="41">
        <v>32.299999999999997</v>
      </c>
      <c r="N46" s="41">
        <v>24.6</v>
      </c>
      <c r="O46" s="41">
        <v>4.3</v>
      </c>
      <c r="P46" s="41">
        <v>3.8</v>
      </c>
      <c r="Q46" s="41">
        <v>3.2</v>
      </c>
      <c r="R46" s="73">
        <v>5.6</v>
      </c>
      <c r="S46" s="83">
        <f t="shared" si="2"/>
        <v>73.8</v>
      </c>
      <c r="T46" s="90">
        <v>69</v>
      </c>
      <c r="U46" s="101">
        <f t="shared" si="3"/>
        <v>106.95652173913044</v>
      </c>
      <c r="V46" s="109">
        <f t="shared" si="4"/>
        <v>160.6</v>
      </c>
      <c r="W46" s="121">
        <f t="shared" si="5"/>
        <v>177.9</v>
      </c>
      <c r="X46" s="130">
        <f t="shared" si="6"/>
        <v>90.275435637998868</v>
      </c>
    </row>
    <row r="47" spans="2:24">
      <c r="B47" s="3"/>
      <c r="C47" s="15" t="s">
        <v>27</v>
      </c>
      <c r="D47" s="24">
        <v>74.7</v>
      </c>
      <c r="E47" s="42">
        <v>96.8</v>
      </c>
      <c r="F47" s="42">
        <v>117.1</v>
      </c>
      <c r="G47" s="42">
        <v>190.6</v>
      </c>
      <c r="H47" s="42">
        <v>222.8</v>
      </c>
      <c r="I47" s="31">
        <v>213.8</v>
      </c>
      <c r="J47" s="55">
        <f t="shared" si="0"/>
        <v>915.8</v>
      </c>
      <c r="K47" s="55">
        <v>870.1</v>
      </c>
      <c r="L47" s="55">
        <f t="shared" si="1"/>
        <v>105.25226985403975</v>
      </c>
      <c r="M47" s="42">
        <v>200.7</v>
      </c>
      <c r="N47" s="42">
        <v>148.70000000000002</v>
      </c>
      <c r="O47" s="42">
        <v>99.5</v>
      </c>
      <c r="P47" s="42">
        <v>72.7</v>
      </c>
      <c r="Q47" s="42">
        <v>74.5</v>
      </c>
      <c r="R47" s="42">
        <v>101.5</v>
      </c>
      <c r="S47" s="84">
        <f t="shared" si="2"/>
        <v>697.6</v>
      </c>
      <c r="T47" s="91">
        <v>548.79999999999995</v>
      </c>
      <c r="U47" s="102">
        <f t="shared" si="3"/>
        <v>127.1137026239067</v>
      </c>
      <c r="V47" s="110">
        <f t="shared" si="4"/>
        <v>1613.4</v>
      </c>
      <c r="W47" s="122">
        <f t="shared" si="5"/>
        <v>1418.9</v>
      </c>
      <c r="X47" s="131">
        <f t="shared" si="6"/>
        <v>113.70780181830995</v>
      </c>
    </row>
    <row r="48" spans="2:24">
      <c r="B48" s="3"/>
      <c r="C48" s="15" t="s">
        <v>28</v>
      </c>
      <c r="D48" s="24">
        <v>73.7</v>
      </c>
      <c r="E48" s="42">
        <v>104.9</v>
      </c>
      <c r="F48" s="42">
        <v>122.4</v>
      </c>
      <c r="G48" s="42">
        <v>200.2</v>
      </c>
      <c r="H48" s="42">
        <v>236</v>
      </c>
      <c r="I48" s="31">
        <v>236.6</v>
      </c>
      <c r="J48" s="55">
        <f t="shared" si="0"/>
        <v>973.8</v>
      </c>
      <c r="K48" s="55">
        <v>923.5</v>
      </c>
      <c r="L48" s="55">
        <f t="shared" si="1"/>
        <v>105.44667027612344</v>
      </c>
      <c r="M48" s="42">
        <v>226</v>
      </c>
      <c r="N48" s="42">
        <v>167.5</v>
      </c>
      <c r="O48" s="42">
        <v>98.9</v>
      </c>
      <c r="P48" s="42">
        <v>72.8</v>
      </c>
      <c r="Q48" s="42">
        <v>74.400000000000006</v>
      </c>
      <c r="R48" s="42">
        <v>102.6</v>
      </c>
      <c r="S48" s="84">
        <f t="shared" si="2"/>
        <v>742.2</v>
      </c>
      <c r="T48" s="91">
        <v>571.30000000000007</v>
      </c>
      <c r="U48" s="102">
        <f t="shared" si="3"/>
        <v>129.91423070190791</v>
      </c>
      <c r="V48" s="110">
        <f t="shared" si="4"/>
        <v>1716.0000000000002</v>
      </c>
      <c r="W48" s="122">
        <f t="shared" si="5"/>
        <v>1494.8000000000002</v>
      </c>
      <c r="X48" s="131">
        <f t="shared" si="6"/>
        <v>114.7979662831148</v>
      </c>
    </row>
    <row r="49" spans="2:24">
      <c r="B49" s="3"/>
      <c r="C49" s="15" t="s">
        <v>24</v>
      </c>
      <c r="D49" s="28">
        <v>2.6</v>
      </c>
      <c r="E49" s="43">
        <v>2.9</v>
      </c>
      <c r="F49" s="43">
        <v>4.3</v>
      </c>
      <c r="G49" s="43">
        <v>5.7</v>
      </c>
      <c r="H49" s="43">
        <v>6.7</v>
      </c>
      <c r="I49" s="43">
        <v>6.6</v>
      </c>
      <c r="J49" s="55">
        <f t="shared" si="0"/>
        <v>28.799999999999997</v>
      </c>
      <c r="K49" s="55">
        <v>55.5</v>
      </c>
      <c r="L49" s="55">
        <f t="shared" si="1"/>
        <v>51.891891891891881</v>
      </c>
      <c r="M49" s="43">
        <v>7</v>
      </c>
      <c r="N49" s="43">
        <v>5.8</v>
      </c>
      <c r="O49" s="43">
        <v>4.9000000000000004</v>
      </c>
      <c r="P49" s="43">
        <v>3.7</v>
      </c>
      <c r="Q49" s="43">
        <v>3.3</v>
      </c>
      <c r="R49" s="75">
        <v>4.5</v>
      </c>
      <c r="S49" s="84">
        <f t="shared" si="2"/>
        <v>29.200000000000003</v>
      </c>
      <c r="T49" s="91">
        <v>46.5</v>
      </c>
      <c r="U49" s="102">
        <f t="shared" si="3"/>
        <v>62.795698924731191</v>
      </c>
      <c r="V49" s="110">
        <f t="shared" si="4"/>
        <v>57.999999999999993</v>
      </c>
      <c r="W49" s="122">
        <f t="shared" si="5"/>
        <v>102</v>
      </c>
      <c r="X49" s="131">
        <f t="shared" si="6"/>
        <v>56.862745098039213</v>
      </c>
    </row>
    <row r="50" spans="2:24" ht="14.25">
      <c r="B50" s="4"/>
      <c r="C50" s="16" t="s">
        <v>29</v>
      </c>
      <c r="D50" s="29">
        <v>2.6</v>
      </c>
      <c r="E50" s="44">
        <v>2.9</v>
      </c>
      <c r="F50" s="44">
        <v>4.3</v>
      </c>
      <c r="G50" s="44">
        <v>5.7</v>
      </c>
      <c r="H50" s="44">
        <v>6.7</v>
      </c>
      <c r="I50" s="44">
        <v>6.6</v>
      </c>
      <c r="J50" s="58">
        <f t="shared" si="0"/>
        <v>28.799999999999997</v>
      </c>
      <c r="K50" s="56">
        <v>55.5</v>
      </c>
      <c r="L50" s="58">
        <f t="shared" si="1"/>
        <v>51.891891891891881</v>
      </c>
      <c r="M50" s="44">
        <v>7</v>
      </c>
      <c r="N50" s="44">
        <v>5.8</v>
      </c>
      <c r="O50" s="44">
        <v>4.9000000000000004</v>
      </c>
      <c r="P50" s="44">
        <v>3.7</v>
      </c>
      <c r="Q50" s="44">
        <v>3.3</v>
      </c>
      <c r="R50" s="76">
        <v>4.5</v>
      </c>
      <c r="S50" s="85">
        <f t="shared" si="2"/>
        <v>29.200000000000003</v>
      </c>
      <c r="T50" s="92">
        <v>46.5</v>
      </c>
      <c r="U50" s="103">
        <f t="shared" si="3"/>
        <v>62.795698924731191</v>
      </c>
      <c r="V50" s="111">
        <f t="shared" si="4"/>
        <v>57.999999999999993</v>
      </c>
      <c r="W50" s="123">
        <f t="shared" si="5"/>
        <v>102</v>
      </c>
      <c r="X50" s="132">
        <f t="shared" si="6"/>
        <v>56.862745098039213</v>
      </c>
    </row>
    <row r="51" spans="2:24">
      <c r="B51" s="2" t="s">
        <v>35</v>
      </c>
      <c r="C51" s="12" t="s">
        <v>22</v>
      </c>
      <c r="D51" s="22">
        <v>45.7</v>
      </c>
      <c r="E51" s="40">
        <v>49.4</v>
      </c>
      <c r="F51" s="40">
        <v>87.3</v>
      </c>
      <c r="G51" s="40">
        <v>98.1</v>
      </c>
      <c r="H51" s="40">
        <v>123.8</v>
      </c>
      <c r="I51" s="40">
        <v>102.3</v>
      </c>
      <c r="J51" s="57">
        <f t="shared" si="0"/>
        <v>506.6</v>
      </c>
      <c r="K51" s="57">
        <v>850.90000000000009</v>
      </c>
      <c r="L51" s="57">
        <f t="shared" si="1"/>
        <v>59.536960864966503</v>
      </c>
      <c r="M51" s="40">
        <v>76.2</v>
      </c>
      <c r="N51" s="40">
        <v>42.8</v>
      </c>
      <c r="O51" s="40">
        <v>25.9</v>
      </c>
      <c r="P51" s="40">
        <v>23.3</v>
      </c>
      <c r="Q51" s="40">
        <v>44.3</v>
      </c>
      <c r="R51" s="72">
        <v>39.5</v>
      </c>
      <c r="S51" s="82">
        <f t="shared" si="2"/>
        <v>252</v>
      </c>
      <c r="T51" s="89">
        <v>322.50000000000006</v>
      </c>
      <c r="U51" s="100">
        <f t="shared" si="3"/>
        <v>78.139534883720913</v>
      </c>
      <c r="V51" s="108">
        <f t="shared" si="4"/>
        <v>758.59999999999991</v>
      </c>
      <c r="W51" s="120">
        <f t="shared" si="5"/>
        <v>1173.4000000000001</v>
      </c>
      <c r="X51" s="129">
        <f t="shared" si="6"/>
        <v>64.649735810465302</v>
      </c>
    </row>
    <row r="52" spans="2:24">
      <c r="B52" s="3"/>
      <c r="C52" s="14" t="s">
        <v>25</v>
      </c>
      <c r="D52" s="27">
        <v>0.5</v>
      </c>
      <c r="E52" s="41">
        <v>0.6</v>
      </c>
      <c r="F52" s="41">
        <v>1.9</v>
      </c>
      <c r="G52" s="41">
        <v>3.7</v>
      </c>
      <c r="H52" s="41">
        <v>4.3</v>
      </c>
      <c r="I52" s="41">
        <v>4</v>
      </c>
      <c r="J52" s="54">
        <f t="shared" si="0"/>
        <v>15</v>
      </c>
      <c r="K52" s="53">
        <v>114.6</v>
      </c>
      <c r="L52" s="66">
        <f t="shared" si="1"/>
        <v>13.089005235602095</v>
      </c>
      <c r="M52" s="41">
        <v>2.9</v>
      </c>
      <c r="N52" s="41">
        <v>0.6</v>
      </c>
      <c r="O52" s="41">
        <v>0.2</v>
      </c>
      <c r="P52" s="41">
        <v>0.2</v>
      </c>
      <c r="Q52" s="41">
        <v>0.4</v>
      </c>
      <c r="R52" s="73">
        <v>0.4</v>
      </c>
      <c r="S52" s="83">
        <f t="shared" si="2"/>
        <v>4.7000000000000011</v>
      </c>
      <c r="T52" s="90">
        <v>33.4</v>
      </c>
      <c r="U52" s="101">
        <f t="shared" si="3"/>
        <v>14.071856287425152</v>
      </c>
      <c r="V52" s="109">
        <f t="shared" si="4"/>
        <v>19.699999999999996</v>
      </c>
      <c r="W52" s="121">
        <f t="shared" si="5"/>
        <v>148</v>
      </c>
      <c r="X52" s="130">
        <f t="shared" si="6"/>
        <v>13.310810810810809</v>
      </c>
    </row>
    <row r="53" spans="2:24">
      <c r="B53" s="3"/>
      <c r="C53" s="15" t="s">
        <v>27</v>
      </c>
      <c r="D53" s="24">
        <v>45.2</v>
      </c>
      <c r="E53" s="42">
        <v>48.8</v>
      </c>
      <c r="F53" s="42">
        <v>85.4</v>
      </c>
      <c r="G53" s="42">
        <v>94.4</v>
      </c>
      <c r="H53" s="42">
        <v>119.5</v>
      </c>
      <c r="I53" s="31">
        <v>98.3</v>
      </c>
      <c r="J53" s="55">
        <f t="shared" si="0"/>
        <v>491.6</v>
      </c>
      <c r="K53" s="55">
        <v>736.3</v>
      </c>
      <c r="L53" s="55">
        <f t="shared" si="1"/>
        <v>66.766263751188376</v>
      </c>
      <c r="M53" s="42">
        <v>73.3</v>
      </c>
      <c r="N53" s="42">
        <v>42.2</v>
      </c>
      <c r="O53" s="42">
        <v>25.7</v>
      </c>
      <c r="P53" s="42">
        <v>23.1</v>
      </c>
      <c r="Q53" s="42">
        <v>43.9</v>
      </c>
      <c r="R53" s="74">
        <v>39.1</v>
      </c>
      <c r="S53" s="84">
        <f t="shared" si="2"/>
        <v>247.3</v>
      </c>
      <c r="T53" s="91">
        <v>289.09999999999997</v>
      </c>
      <c r="U53" s="102">
        <f t="shared" si="3"/>
        <v>85.54133517813905</v>
      </c>
      <c r="V53" s="110">
        <f t="shared" si="4"/>
        <v>738.90000000000009</v>
      </c>
      <c r="W53" s="122">
        <f t="shared" si="5"/>
        <v>1025.3999999999999</v>
      </c>
      <c r="X53" s="131">
        <f t="shared" si="6"/>
        <v>72.05968402574608</v>
      </c>
    </row>
    <row r="54" spans="2:24">
      <c r="B54" s="3"/>
      <c r="C54" s="15" t="s">
        <v>28</v>
      </c>
      <c r="D54" s="24">
        <v>45.7</v>
      </c>
      <c r="E54" s="42">
        <v>48.9</v>
      </c>
      <c r="F54" s="42">
        <v>85.8</v>
      </c>
      <c r="G54" s="42">
        <v>92.9</v>
      </c>
      <c r="H54" s="42">
        <v>117.5</v>
      </c>
      <c r="I54" s="31">
        <v>98.1</v>
      </c>
      <c r="J54" s="55">
        <f t="shared" si="0"/>
        <v>488.9</v>
      </c>
      <c r="K54" s="55">
        <v>835.79999999999984</v>
      </c>
      <c r="L54" s="55">
        <f t="shared" si="1"/>
        <v>58.494855228523576</v>
      </c>
      <c r="M54" s="42">
        <v>74.8</v>
      </c>
      <c r="N54" s="42">
        <v>42.599999999999994</v>
      </c>
      <c r="O54" s="42">
        <v>25.799999999999997</v>
      </c>
      <c r="P54" s="42">
        <v>23.2</v>
      </c>
      <c r="Q54" s="42">
        <v>44.2</v>
      </c>
      <c r="R54" s="74">
        <v>39.299999999999997</v>
      </c>
      <c r="S54" s="84">
        <f t="shared" si="2"/>
        <v>249.89999999999998</v>
      </c>
      <c r="T54" s="91">
        <v>320.7</v>
      </c>
      <c r="U54" s="102">
        <f t="shared" si="3"/>
        <v>77.923292797006553</v>
      </c>
      <c r="V54" s="110">
        <f t="shared" si="4"/>
        <v>738.8</v>
      </c>
      <c r="W54" s="122">
        <f t="shared" si="5"/>
        <v>1156.4999999999998</v>
      </c>
      <c r="X54" s="131">
        <f t="shared" si="6"/>
        <v>63.8824038045828</v>
      </c>
    </row>
    <row r="55" spans="2:24">
      <c r="B55" s="3"/>
      <c r="C55" s="15" t="s">
        <v>24</v>
      </c>
      <c r="D55" s="28">
        <v>0</v>
      </c>
      <c r="E55" s="43">
        <v>0.5</v>
      </c>
      <c r="F55" s="43">
        <v>1.5</v>
      </c>
      <c r="G55" s="43">
        <v>5.2</v>
      </c>
      <c r="H55" s="43">
        <v>6.3</v>
      </c>
      <c r="I55" s="43">
        <v>4.2</v>
      </c>
      <c r="J55" s="55">
        <f t="shared" si="0"/>
        <v>17.7</v>
      </c>
      <c r="K55" s="55">
        <v>15.100000000000001</v>
      </c>
      <c r="L55" s="55">
        <f t="shared" si="1"/>
        <v>117.2185430463576</v>
      </c>
      <c r="M55" s="43">
        <v>1.4</v>
      </c>
      <c r="N55" s="43">
        <v>0.2</v>
      </c>
      <c r="O55" s="43">
        <v>0.1</v>
      </c>
      <c r="P55" s="43">
        <v>0.1</v>
      </c>
      <c r="Q55" s="43">
        <v>0.1</v>
      </c>
      <c r="R55" s="75">
        <v>0.2</v>
      </c>
      <c r="S55" s="84">
        <f t="shared" si="2"/>
        <v>2.1</v>
      </c>
      <c r="T55" s="91">
        <v>1.8000000000000003</v>
      </c>
      <c r="U55" s="102">
        <f t="shared" si="3"/>
        <v>116.66666666666666</v>
      </c>
      <c r="V55" s="110">
        <f t="shared" si="4"/>
        <v>19.8</v>
      </c>
      <c r="W55" s="122">
        <f t="shared" si="5"/>
        <v>16.900000000000002</v>
      </c>
      <c r="X55" s="131">
        <f t="shared" si="6"/>
        <v>117.15976331360946</v>
      </c>
    </row>
    <row r="56" spans="2:24" ht="14.25">
      <c r="B56" s="5"/>
      <c r="C56" s="17" t="s">
        <v>29</v>
      </c>
      <c r="D56" s="30">
        <v>0</v>
      </c>
      <c r="E56" s="45">
        <v>0.6</v>
      </c>
      <c r="F56" s="45">
        <v>2.1</v>
      </c>
      <c r="G56" s="45">
        <v>5.6</v>
      </c>
      <c r="H56" s="45">
        <v>6.4</v>
      </c>
      <c r="I56" s="45">
        <v>4.3</v>
      </c>
      <c r="J56" s="58">
        <f t="shared" si="0"/>
        <v>19</v>
      </c>
      <c r="K56" s="58">
        <v>16</v>
      </c>
      <c r="L56" s="58">
        <f t="shared" si="1"/>
        <v>118.75</v>
      </c>
      <c r="M56" s="45">
        <v>1.7</v>
      </c>
      <c r="N56" s="45">
        <v>0.6</v>
      </c>
      <c r="O56" s="45">
        <v>0.5</v>
      </c>
      <c r="P56" s="45">
        <v>0.5</v>
      </c>
      <c r="Q56" s="45">
        <v>0.6</v>
      </c>
      <c r="R56" s="77">
        <v>0.7</v>
      </c>
      <c r="S56" s="86">
        <f t="shared" si="2"/>
        <v>4.5999999999999996</v>
      </c>
      <c r="T56" s="93">
        <v>2.7</v>
      </c>
      <c r="U56" s="104">
        <f t="shared" si="3"/>
        <v>170.37037037037035</v>
      </c>
      <c r="V56" s="112">
        <f t="shared" si="4"/>
        <v>23.6</v>
      </c>
      <c r="W56" s="124">
        <f t="shared" si="5"/>
        <v>18.7</v>
      </c>
      <c r="X56" s="133">
        <f t="shared" si="6"/>
        <v>126.20320855614975</v>
      </c>
    </row>
    <row r="57" spans="2:24">
      <c r="B57" s="2" t="s">
        <v>15</v>
      </c>
      <c r="C57" s="12" t="s">
        <v>22</v>
      </c>
      <c r="D57" s="22">
        <v>0.7</v>
      </c>
      <c r="E57" s="40">
        <v>1.7</v>
      </c>
      <c r="F57" s="40">
        <v>15.1</v>
      </c>
      <c r="G57" s="40">
        <v>17</v>
      </c>
      <c r="H57" s="40">
        <v>17.8</v>
      </c>
      <c r="I57" s="40">
        <v>16.7</v>
      </c>
      <c r="J57" s="57">
        <f t="shared" si="0"/>
        <v>69</v>
      </c>
      <c r="K57" s="62">
        <v>101.6</v>
      </c>
      <c r="L57" s="57">
        <f t="shared" si="1"/>
        <v>67.913385826771645</v>
      </c>
      <c r="M57" s="40">
        <v>11.9</v>
      </c>
      <c r="N57" s="40">
        <v>5.3</v>
      </c>
      <c r="O57" s="40">
        <v>5</v>
      </c>
      <c r="P57" s="40">
        <v>5</v>
      </c>
      <c r="Q57" s="40">
        <v>5.8</v>
      </c>
      <c r="R57" s="72">
        <v>5.4</v>
      </c>
      <c r="S57" s="82">
        <f t="shared" si="2"/>
        <v>38.4</v>
      </c>
      <c r="T57" s="94">
        <v>30.7</v>
      </c>
      <c r="U57" s="100">
        <f t="shared" si="3"/>
        <v>125.08143322475568</v>
      </c>
      <c r="V57" s="113">
        <f t="shared" si="4"/>
        <v>107.4</v>
      </c>
      <c r="W57" s="113">
        <f t="shared" si="5"/>
        <v>132.30000000000001</v>
      </c>
      <c r="X57" s="129">
        <f t="shared" si="6"/>
        <v>81.179138321995453</v>
      </c>
    </row>
    <row r="58" spans="2:24">
      <c r="B58" s="3"/>
      <c r="C58" s="14" t="s">
        <v>25</v>
      </c>
      <c r="D58" s="27">
        <v>0</v>
      </c>
      <c r="E58" s="41">
        <v>0.1</v>
      </c>
      <c r="F58" s="41">
        <v>0.6</v>
      </c>
      <c r="G58" s="41">
        <v>0.6</v>
      </c>
      <c r="H58" s="41">
        <v>0.6</v>
      </c>
      <c r="I58" s="41">
        <v>0.5</v>
      </c>
      <c r="J58" s="54">
        <f t="shared" si="0"/>
        <v>2.4</v>
      </c>
      <c r="K58" s="63">
        <v>2.8</v>
      </c>
      <c r="L58" s="66">
        <f t="shared" si="1"/>
        <v>85.714285714285694</v>
      </c>
      <c r="M58" s="41">
        <v>0.3</v>
      </c>
      <c r="N58" s="41">
        <v>0</v>
      </c>
      <c r="O58" s="41">
        <v>0</v>
      </c>
      <c r="P58" s="41">
        <v>0</v>
      </c>
      <c r="Q58" s="41">
        <v>0</v>
      </c>
      <c r="R58" s="73">
        <v>0</v>
      </c>
      <c r="S58" s="83">
        <f t="shared" si="2"/>
        <v>0.3</v>
      </c>
      <c r="T58" s="95">
        <v>0.4</v>
      </c>
      <c r="U58" s="101">
        <f t="shared" si="3"/>
        <v>74.999999999999986</v>
      </c>
      <c r="V58" s="114">
        <f t="shared" si="4"/>
        <v>2.7</v>
      </c>
      <c r="W58" s="114">
        <f t="shared" si="5"/>
        <v>3.2</v>
      </c>
      <c r="X58" s="130">
        <f t="shared" si="6"/>
        <v>84.374999999999986</v>
      </c>
    </row>
    <row r="59" spans="2:24">
      <c r="B59" s="3"/>
      <c r="C59" s="15" t="s">
        <v>27</v>
      </c>
      <c r="D59" s="31">
        <v>0.7</v>
      </c>
      <c r="E59" s="31">
        <v>1.6</v>
      </c>
      <c r="F59" s="31">
        <v>14.5</v>
      </c>
      <c r="G59" s="31">
        <v>16.399999999999999</v>
      </c>
      <c r="H59" s="31">
        <v>17.2</v>
      </c>
      <c r="I59" s="31">
        <v>16.2</v>
      </c>
      <c r="J59" s="55">
        <f t="shared" si="0"/>
        <v>66.600000000000009</v>
      </c>
      <c r="K59" s="64">
        <v>98.8</v>
      </c>
      <c r="L59" s="55">
        <f t="shared" si="1"/>
        <v>67.408906882591097</v>
      </c>
      <c r="M59" s="42">
        <v>11.6</v>
      </c>
      <c r="N59" s="42">
        <v>5.3</v>
      </c>
      <c r="O59" s="42">
        <v>5</v>
      </c>
      <c r="P59" s="42">
        <v>5</v>
      </c>
      <c r="Q59" s="42">
        <v>5.8</v>
      </c>
      <c r="R59" s="74">
        <v>5.4</v>
      </c>
      <c r="S59" s="84">
        <f t="shared" si="2"/>
        <v>38.099999999999994</v>
      </c>
      <c r="T59" s="96">
        <v>30.299999999999997</v>
      </c>
      <c r="U59" s="102">
        <f t="shared" si="3"/>
        <v>125.74257425742574</v>
      </c>
      <c r="V59" s="115">
        <f t="shared" si="4"/>
        <v>104.7</v>
      </c>
      <c r="W59" s="115">
        <f t="shared" si="5"/>
        <v>129.1</v>
      </c>
      <c r="X59" s="131">
        <f t="shared" si="6"/>
        <v>81.099922540666157</v>
      </c>
    </row>
    <row r="60" spans="2:24">
      <c r="B60" s="3"/>
      <c r="C60" s="15" t="s">
        <v>28</v>
      </c>
      <c r="D60" s="31">
        <v>0.6</v>
      </c>
      <c r="E60" s="31">
        <v>1.6</v>
      </c>
      <c r="F60" s="31">
        <v>14.7</v>
      </c>
      <c r="G60" s="31">
        <v>16.5</v>
      </c>
      <c r="H60" s="31">
        <v>17.3</v>
      </c>
      <c r="I60" s="31">
        <v>16.3</v>
      </c>
      <c r="J60" s="55">
        <f t="shared" si="0"/>
        <v>67</v>
      </c>
      <c r="K60" s="64">
        <v>96.7</v>
      </c>
      <c r="L60" s="55">
        <f t="shared" si="1"/>
        <v>69.286452947259562</v>
      </c>
      <c r="M60" s="42">
        <v>10.5</v>
      </c>
      <c r="N60" s="42">
        <v>5</v>
      </c>
      <c r="O60" s="42">
        <v>4.5999999999999996</v>
      </c>
      <c r="P60" s="42">
        <v>4.5999999999999996</v>
      </c>
      <c r="Q60" s="42">
        <v>5.5</v>
      </c>
      <c r="R60" s="74">
        <v>5</v>
      </c>
      <c r="S60" s="84">
        <f t="shared" si="2"/>
        <v>35.200000000000003</v>
      </c>
      <c r="T60" s="96">
        <v>27.2</v>
      </c>
      <c r="U60" s="102">
        <f t="shared" si="3"/>
        <v>129.41176470588235</v>
      </c>
      <c r="V60" s="115">
        <f t="shared" si="4"/>
        <v>102.19999999999999</v>
      </c>
      <c r="W60" s="115">
        <f t="shared" si="5"/>
        <v>123.9</v>
      </c>
      <c r="X60" s="131">
        <f t="shared" si="6"/>
        <v>82.485875706214671</v>
      </c>
    </row>
    <row r="61" spans="2:24">
      <c r="B61" s="3"/>
      <c r="C61" s="15" t="s">
        <v>24</v>
      </c>
      <c r="D61" s="28">
        <v>0.1</v>
      </c>
      <c r="E61" s="43">
        <v>0.1</v>
      </c>
      <c r="F61" s="43">
        <v>0.4</v>
      </c>
      <c r="G61" s="43">
        <v>0.5</v>
      </c>
      <c r="H61" s="43">
        <v>0.5</v>
      </c>
      <c r="I61" s="43">
        <v>0.4</v>
      </c>
      <c r="J61" s="55">
        <f t="shared" si="0"/>
        <v>2</v>
      </c>
      <c r="K61" s="64">
        <v>4.9000000000000004</v>
      </c>
      <c r="L61" s="55">
        <f t="shared" si="1"/>
        <v>40.816326530612237</v>
      </c>
      <c r="M61" s="43">
        <v>1.4</v>
      </c>
      <c r="N61" s="43">
        <v>0.3</v>
      </c>
      <c r="O61" s="43">
        <v>0.4</v>
      </c>
      <c r="P61" s="43">
        <v>0.4</v>
      </c>
      <c r="Q61" s="43">
        <v>0.3</v>
      </c>
      <c r="R61" s="75">
        <v>0.4</v>
      </c>
      <c r="S61" s="84">
        <f t="shared" si="2"/>
        <v>3.2</v>
      </c>
      <c r="T61" s="96">
        <v>3.4999999999999996</v>
      </c>
      <c r="U61" s="102">
        <f t="shared" si="3"/>
        <v>91.428571428571431</v>
      </c>
      <c r="V61" s="115">
        <f t="shared" si="4"/>
        <v>5.2</v>
      </c>
      <c r="W61" s="115">
        <f t="shared" si="5"/>
        <v>8.4</v>
      </c>
      <c r="X61" s="131">
        <f t="shared" si="6"/>
        <v>61.904761904761905</v>
      </c>
    </row>
    <row r="62" spans="2:24" ht="14.25">
      <c r="B62" s="4"/>
      <c r="C62" s="16" t="s">
        <v>29</v>
      </c>
      <c r="D62" s="29">
        <v>0.1</v>
      </c>
      <c r="E62" s="44">
        <v>0.1</v>
      </c>
      <c r="F62" s="44">
        <v>0.4</v>
      </c>
      <c r="G62" s="44">
        <v>0.5</v>
      </c>
      <c r="H62" s="44">
        <v>0.5</v>
      </c>
      <c r="I62" s="44">
        <v>0.4</v>
      </c>
      <c r="J62" s="56">
        <f t="shared" si="0"/>
        <v>2</v>
      </c>
      <c r="K62" s="65">
        <v>4.9000000000000004</v>
      </c>
      <c r="L62" s="56">
        <f t="shared" si="1"/>
        <v>40.816326530612237</v>
      </c>
      <c r="M62" s="44">
        <v>1.4</v>
      </c>
      <c r="N62" s="44">
        <v>0.3</v>
      </c>
      <c r="O62" s="44">
        <v>0.4</v>
      </c>
      <c r="P62" s="44">
        <v>0.4</v>
      </c>
      <c r="Q62" s="44">
        <v>0.3</v>
      </c>
      <c r="R62" s="76">
        <v>0.4</v>
      </c>
      <c r="S62" s="85">
        <f t="shared" si="2"/>
        <v>3.2</v>
      </c>
      <c r="T62" s="97">
        <v>3.4999999999999996</v>
      </c>
      <c r="U62" s="103">
        <f t="shared" si="3"/>
        <v>91.428571428571431</v>
      </c>
      <c r="V62" s="116">
        <f t="shared" si="4"/>
        <v>5.2</v>
      </c>
      <c r="W62" s="116">
        <f t="shared" si="5"/>
        <v>8.4</v>
      </c>
      <c r="X62" s="132">
        <f t="shared" si="6"/>
        <v>61.904761904761905</v>
      </c>
    </row>
    <row r="63" spans="2:24">
      <c r="B63" s="6" t="s">
        <v>21</v>
      </c>
      <c r="C63" s="18" t="s">
        <v>22</v>
      </c>
      <c r="D63" s="32">
        <v>4.5</v>
      </c>
      <c r="E63" s="46">
        <v>2.8</v>
      </c>
      <c r="F63" s="46">
        <v>8.4</v>
      </c>
      <c r="G63" s="46">
        <v>14.3</v>
      </c>
      <c r="H63" s="46">
        <v>19.600000000000001</v>
      </c>
      <c r="I63" s="46">
        <v>13.4</v>
      </c>
      <c r="J63" s="59">
        <f t="shared" si="0"/>
        <v>63</v>
      </c>
      <c r="K63" s="59">
        <v>96.9</v>
      </c>
      <c r="L63" s="59">
        <f t="shared" si="1"/>
        <v>65.015479876160995</v>
      </c>
      <c r="M63" s="46">
        <v>10.9</v>
      </c>
      <c r="N63" s="46">
        <v>7.2</v>
      </c>
      <c r="O63" s="46">
        <v>5</v>
      </c>
      <c r="P63" s="46">
        <v>3.6</v>
      </c>
      <c r="Q63" s="46">
        <v>3.8</v>
      </c>
      <c r="R63" s="78">
        <v>5.0999999999999996</v>
      </c>
      <c r="S63" s="87">
        <f t="shared" si="2"/>
        <v>35.6</v>
      </c>
      <c r="T63" s="98">
        <v>47.7</v>
      </c>
      <c r="U63" s="105">
        <f t="shared" si="3"/>
        <v>74.633123689727483</v>
      </c>
      <c r="V63" s="117">
        <f t="shared" si="4"/>
        <v>98.6</v>
      </c>
      <c r="W63" s="125">
        <f t="shared" si="5"/>
        <v>144.6</v>
      </c>
      <c r="X63" s="134">
        <f t="shared" si="6"/>
        <v>68.188105117565698</v>
      </c>
    </row>
    <row r="64" spans="2:24">
      <c r="B64" s="3"/>
      <c r="C64" s="14" t="s">
        <v>25</v>
      </c>
      <c r="D64" s="27">
        <v>0.2</v>
      </c>
      <c r="E64" s="41">
        <v>0.1</v>
      </c>
      <c r="F64" s="41">
        <v>0.2</v>
      </c>
      <c r="G64" s="41">
        <v>0.3</v>
      </c>
      <c r="H64" s="41">
        <v>0.4</v>
      </c>
      <c r="I64" s="41">
        <v>0.3</v>
      </c>
      <c r="J64" s="54">
        <f t="shared" si="0"/>
        <v>1.5000000000000002</v>
      </c>
      <c r="K64" s="53">
        <v>2.9999999999999996</v>
      </c>
      <c r="L64" s="66">
        <f t="shared" si="1"/>
        <v>50.000000000000014</v>
      </c>
      <c r="M64" s="41">
        <v>0.4</v>
      </c>
      <c r="N64" s="41">
        <v>0.3</v>
      </c>
      <c r="O64" s="41">
        <v>0.2</v>
      </c>
      <c r="P64" s="41">
        <v>0.2</v>
      </c>
      <c r="Q64" s="41">
        <v>0.2</v>
      </c>
      <c r="R64" s="73">
        <v>0.2</v>
      </c>
      <c r="S64" s="83">
        <f t="shared" si="2"/>
        <v>1.4999999999999998</v>
      </c>
      <c r="T64" s="90">
        <v>1.7999999999999998</v>
      </c>
      <c r="U64" s="101">
        <f t="shared" si="3"/>
        <v>83.333333333333329</v>
      </c>
      <c r="V64" s="109">
        <f t="shared" si="4"/>
        <v>3.0000000000000009</v>
      </c>
      <c r="W64" s="121">
        <f t="shared" si="5"/>
        <v>4.7999999999999989</v>
      </c>
      <c r="X64" s="130">
        <f t="shared" si="6"/>
        <v>62.500000000000036</v>
      </c>
    </row>
    <row r="65" spans="2:24">
      <c r="B65" s="3"/>
      <c r="C65" s="15" t="s">
        <v>27</v>
      </c>
      <c r="D65" s="24">
        <v>4.3</v>
      </c>
      <c r="E65" s="42">
        <v>2.7</v>
      </c>
      <c r="F65" s="42">
        <v>8.2000000000000011</v>
      </c>
      <c r="G65" s="42">
        <v>14</v>
      </c>
      <c r="H65" s="42">
        <v>19.200000000000003</v>
      </c>
      <c r="I65" s="31">
        <v>13.1</v>
      </c>
      <c r="J65" s="55">
        <f t="shared" si="0"/>
        <v>61.500000000000007</v>
      </c>
      <c r="K65" s="55">
        <v>93.9</v>
      </c>
      <c r="L65" s="55">
        <f t="shared" si="1"/>
        <v>65.495207667731634</v>
      </c>
      <c r="M65" s="42">
        <v>10.5</v>
      </c>
      <c r="N65" s="42">
        <v>6.9</v>
      </c>
      <c r="O65" s="42">
        <v>4.8</v>
      </c>
      <c r="P65" s="42">
        <v>3.4</v>
      </c>
      <c r="Q65" s="42">
        <v>3.5999999999999996</v>
      </c>
      <c r="R65" s="74">
        <v>4.8999999999999995</v>
      </c>
      <c r="S65" s="84">
        <f t="shared" si="2"/>
        <v>34.099999999999994</v>
      </c>
      <c r="T65" s="91">
        <v>45.9</v>
      </c>
      <c r="U65" s="102">
        <f t="shared" si="3"/>
        <v>74.291938997821333</v>
      </c>
      <c r="V65" s="110">
        <f t="shared" si="4"/>
        <v>95.6</v>
      </c>
      <c r="W65" s="122">
        <f t="shared" si="5"/>
        <v>139.80000000000001</v>
      </c>
      <c r="X65" s="131">
        <f t="shared" si="6"/>
        <v>68.38340486409156</v>
      </c>
    </row>
    <row r="66" spans="2:24">
      <c r="B66" s="3"/>
      <c r="C66" s="15" t="s">
        <v>28</v>
      </c>
      <c r="D66" s="24">
        <v>4.4000000000000004</v>
      </c>
      <c r="E66" s="42">
        <v>2.8</v>
      </c>
      <c r="F66" s="42">
        <v>7.1</v>
      </c>
      <c r="G66" s="42">
        <v>10.8</v>
      </c>
      <c r="H66" s="42">
        <v>14.7</v>
      </c>
      <c r="I66" s="31">
        <v>10.3</v>
      </c>
      <c r="J66" s="55">
        <f t="shared" si="0"/>
        <v>50.100000000000009</v>
      </c>
      <c r="K66" s="55">
        <v>80.2</v>
      </c>
      <c r="L66" s="55">
        <f t="shared" si="1"/>
        <v>62.468827930174577</v>
      </c>
      <c r="M66" s="42">
        <v>9.6</v>
      </c>
      <c r="N66" s="42">
        <v>6.7</v>
      </c>
      <c r="O66" s="42">
        <v>4.5999999999999996</v>
      </c>
      <c r="P66" s="42">
        <v>3.3</v>
      </c>
      <c r="Q66" s="42">
        <v>3.4</v>
      </c>
      <c r="R66" s="74">
        <v>4.6999999999999993</v>
      </c>
      <c r="S66" s="84">
        <f t="shared" si="2"/>
        <v>32.299999999999997</v>
      </c>
      <c r="T66" s="91">
        <v>43.999999999999993</v>
      </c>
      <c r="U66" s="102">
        <f t="shared" si="3"/>
        <v>73.409090909090907</v>
      </c>
      <c r="V66" s="110">
        <f t="shared" si="4"/>
        <v>82.4</v>
      </c>
      <c r="W66" s="122">
        <f t="shared" si="5"/>
        <v>124.19999999999999</v>
      </c>
      <c r="X66" s="131">
        <f t="shared" si="6"/>
        <v>66.344605475040268</v>
      </c>
    </row>
    <row r="67" spans="2:24">
      <c r="B67" s="3"/>
      <c r="C67" s="15" t="s">
        <v>24</v>
      </c>
      <c r="D67" s="28">
        <v>0.1</v>
      </c>
      <c r="E67" s="43">
        <v>0</v>
      </c>
      <c r="F67" s="43">
        <v>1.3</v>
      </c>
      <c r="G67" s="43">
        <v>3.5</v>
      </c>
      <c r="H67" s="43">
        <v>4.9000000000000004</v>
      </c>
      <c r="I67" s="43">
        <v>3.1</v>
      </c>
      <c r="J67" s="55">
        <f t="shared" si="0"/>
        <v>12.9</v>
      </c>
      <c r="K67" s="55">
        <v>16.7</v>
      </c>
      <c r="L67" s="55">
        <f t="shared" si="1"/>
        <v>77.245508982035943</v>
      </c>
      <c r="M67" s="43">
        <v>1.3</v>
      </c>
      <c r="N67" s="43">
        <v>0.5</v>
      </c>
      <c r="O67" s="43">
        <v>0.4</v>
      </c>
      <c r="P67" s="43">
        <v>0.3</v>
      </c>
      <c r="Q67" s="43">
        <v>0.4</v>
      </c>
      <c r="R67" s="75">
        <v>0.4</v>
      </c>
      <c r="S67" s="84">
        <f t="shared" si="2"/>
        <v>3.3</v>
      </c>
      <c r="T67" s="91">
        <v>3.7</v>
      </c>
      <c r="U67" s="102">
        <f t="shared" si="3"/>
        <v>89.189189189189193</v>
      </c>
      <c r="V67" s="110">
        <f t="shared" si="4"/>
        <v>16.200000000000003</v>
      </c>
      <c r="W67" s="122">
        <f t="shared" si="5"/>
        <v>20.399999999999999</v>
      </c>
      <c r="X67" s="131">
        <f t="shared" si="6"/>
        <v>79.411764705882376</v>
      </c>
    </row>
    <row r="68" spans="2:24" ht="14.25">
      <c r="B68" s="5"/>
      <c r="C68" s="17" t="s">
        <v>29</v>
      </c>
      <c r="D68" s="30">
        <v>0.1</v>
      </c>
      <c r="E68" s="45">
        <v>0</v>
      </c>
      <c r="F68" s="45">
        <v>1.3</v>
      </c>
      <c r="G68" s="45">
        <v>3.5</v>
      </c>
      <c r="H68" s="45">
        <v>4.9000000000000004</v>
      </c>
      <c r="I68" s="45">
        <v>3.1</v>
      </c>
      <c r="J68" s="58">
        <f t="shared" si="0"/>
        <v>12.9</v>
      </c>
      <c r="K68" s="58">
        <v>16.7</v>
      </c>
      <c r="L68" s="58">
        <f t="shared" si="1"/>
        <v>77.245508982035943</v>
      </c>
      <c r="M68" s="45">
        <v>1.3</v>
      </c>
      <c r="N68" s="45">
        <v>0.5</v>
      </c>
      <c r="O68" s="45">
        <v>0.4</v>
      </c>
      <c r="P68" s="45">
        <v>0.3</v>
      </c>
      <c r="Q68" s="45">
        <v>0.4</v>
      </c>
      <c r="R68" s="77">
        <v>0.4</v>
      </c>
      <c r="S68" s="86">
        <f t="shared" si="2"/>
        <v>3.3</v>
      </c>
      <c r="T68" s="93">
        <v>3.7</v>
      </c>
      <c r="U68" s="104">
        <f t="shared" si="3"/>
        <v>89.189189189189193</v>
      </c>
      <c r="V68" s="112">
        <f t="shared" si="4"/>
        <v>16.200000000000003</v>
      </c>
      <c r="W68" s="124">
        <f t="shared" si="5"/>
        <v>20.399999999999999</v>
      </c>
      <c r="X68" s="133">
        <f t="shared" si="6"/>
        <v>79.411764705882376</v>
      </c>
    </row>
    <row r="69" spans="2:24">
      <c r="B69" s="7" t="s">
        <v>23</v>
      </c>
      <c r="C69" s="12" t="s">
        <v>22</v>
      </c>
      <c r="D69" s="33">
        <f t="shared" ref="D69:I74" si="7">D3+D9+D15+D21+D27+D33+D39+D45+D51+D57+D63</f>
        <v>395.5</v>
      </c>
      <c r="E69" s="33">
        <f t="shared" si="7"/>
        <v>372.5</v>
      </c>
      <c r="F69" s="33">
        <f t="shared" si="7"/>
        <v>657.1</v>
      </c>
      <c r="G69" s="33">
        <f t="shared" si="7"/>
        <v>1054.7</v>
      </c>
      <c r="H69" s="33">
        <f t="shared" si="7"/>
        <v>1383.7999999999997</v>
      </c>
      <c r="I69" s="33">
        <f t="shared" si="7"/>
        <v>1261.9000000000001</v>
      </c>
      <c r="J69" s="57">
        <f t="shared" si="0"/>
        <v>5125.5</v>
      </c>
      <c r="K69" s="62">
        <f t="shared" ref="K69:K74" si="8">SUM(K3,K9,K15,K21,K27,K33,K39,K45,K51,K57,K63)</f>
        <v>10270.800000000001</v>
      </c>
      <c r="L69" s="57">
        <f t="shared" si="1"/>
        <v>49.903610234840514</v>
      </c>
      <c r="M69" s="68">
        <f t="shared" ref="M69:R74" si="9">M3+M9+M15+M21+M27+M33+M39+M45+M51+M57+M63</f>
        <v>1407.3000000000002</v>
      </c>
      <c r="N69" s="68">
        <f t="shared" si="9"/>
        <v>986.90000000000009</v>
      </c>
      <c r="O69" s="68">
        <f t="shared" si="9"/>
        <v>524.4</v>
      </c>
      <c r="P69" s="68">
        <f t="shared" si="9"/>
        <v>359.00000000000006</v>
      </c>
      <c r="Q69" s="68">
        <f t="shared" si="9"/>
        <v>346.10000000000008</v>
      </c>
      <c r="R69" s="79">
        <f t="shared" si="9"/>
        <v>562.09999999999991</v>
      </c>
      <c r="S69" s="82">
        <f t="shared" si="2"/>
        <v>4185.8</v>
      </c>
      <c r="T69" s="94">
        <f>16179.7-K69</f>
        <v>5908.9</v>
      </c>
      <c r="U69" s="100">
        <f t="shared" si="3"/>
        <v>70.838904026130081</v>
      </c>
      <c r="V69" s="113">
        <f t="shared" si="4"/>
        <v>9311.3000000000011</v>
      </c>
      <c r="W69" s="113">
        <f t="shared" ref="W69:W74" si="10">SUM(W3,W9,W15,W21,W27,W33,W39,W45,W51,W57,W63)</f>
        <v>16179.7</v>
      </c>
      <c r="X69" s="129">
        <f t="shared" si="6"/>
        <v>57.549274708430943</v>
      </c>
    </row>
    <row r="70" spans="2:24">
      <c r="B70" s="8"/>
      <c r="C70" s="14" t="s">
        <v>25</v>
      </c>
      <c r="D70" s="34">
        <f t="shared" si="7"/>
        <v>59.100000000000009</v>
      </c>
      <c r="E70" s="34">
        <f t="shared" si="7"/>
        <v>45.3</v>
      </c>
      <c r="F70" s="34">
        <f t="shared" si="7"/>
        <v>111.9</v>
      </c>
      <c r="G70" s="34">
        <f t="shared" si="7"/>
        <v>224.7</v>
      </c>
      <c r="H70" s="34">
        <f t="shared" si="7"/>
        <v>332.8</v>
      </c>
      <c r="I70" s="34">
        <f t="shared" si="7"/>
        <v>327.3</v>
      </c>
      <c r="J70" s="54">
        <f t="shared" si="0"/>
        <v>1101.0999999999999</v>
      </c>
      <c r="K70" s="63">
        <f t="shared" si="8"/>
        <v>3629.7</v>
      </c>
      <c r="L70" s="66">
        <f t="shared" si="1"/>
        <v>30.335840427583545</v>
      </c>
      <c r="M70" s="69">
        <f t="shared" si="9"/>
        <v>354.29999999999995</v>
      </c>
      <c r="N70" s="69">
        <f t="shared" si="9"/>
        <v>252.60000000000002</v>
      </c>
      <c r="O70" s="69">
        <f t="shared" si="9"/>
        <v>103.9</v>
      </c>
      <c r="P70" s="69">
        <f t="shared" si="9"/>
        <v>61.8</v>
      </c>
      <c r="Q70" s="69">
        <f t="shared" si="9"/>
        <v>54.5</v>
      </c>
      <c r="R70" s="80">
        <f t="shared" si="9"/>
        <v>95.800000000000011</v>
      </c>
      <c r="S70" s="83">
        <f t="shared" si="2"/>
        <v>922.89999999999986</v>
      </c>
      <c r="T70" s="95">
        <f>5626.9-K70</f>
        <v>1997.1999999999998</v>
      </c>
      <c r="U70" s="101">
        <f t="shared" si="3"/>
        <v>46.209693570999391</v>
      </c>
      <c r="V70" s="114">
        <f t="shared" si="4"/>
        <v>2024</v>
      </c>
      <c r="W70" s="114">
        <f t="shared" si="10"/>
        <v>5646.1999999999989</v>
      </c>
      <c r="X70" s="130">
        <f t="shared" si="6"/>
        <v>35.847118415925763</v>
      </c>
    </row>
    <row r="71" spans="2:24">
      <c r="B71" s="8"/>
      <c r="C71" s="15" t="s">
        <v>27</v>
      </c>
      <c r="D71" s="31">
        <f t="shared" si="7"/>
        <v>336.4</v>
      </c>
      <c r="E71" s="31">
        <f t="shared" si="7"/>
        <v>327.2</v>
      </c>
      <c r="F71" s="31">
        <f t="shared" si="7"/>
        <v>545.20000000000005</v>
      </c>
      <c r="G71" s="31">
        <f t="shared" si="7"/>
        <v>830</v>
      </c>
      <c r="H71" s="31">
        <f t="shared" si="7"/>
        <v>1051</v>
      </c>
      <c r="I71" s="31">
        <f t="shared" si="7"/>
        <v>934.6</v>
      </c>
      <c r="J71" s="54">
        <f t="shared" si="0"/>
        <v>4024.4</v>
      </c>
      <c r="K71" s="64">
        <f t="shared" si="8"/>
        <v>6641.1</v>
      </c>
      <c r="L71" s="55">
        <f t="shared" si="1"/>
        <v>60.598394844227613</v>
      </c>
      <c r="M71" s="42">
        <f t="shared" si="9"/>
        <v>1052.9999999999998</v>
      </c>
      <c r="N71" s="42">
        <f t="shared" si="9"/>
        <v>734.3</v>
      </c>
      <c r="O71" s="42">
        <f t="shared" si="9"/>
        <v>420.5</v>
      </c>
      <c r="P71" s="42">
        <f t="shared" si="9"/>
        <v>297.2</v>
      </c>
      <c r="Q71" s="42">
        <f t="shared" si="9"/>
        <v>291.60000000000002</v>
      </c>
      <c r="R71" s="74">
        <f t="shared" si="9"/>
        <v>466.29999999999995</v>
      </c>
      <c r="S71" s="84">
        <f t="shared" si="2"/>
        <v>3262.8999999999996</v>
      </c>
      <c r="T71" s="96">
        <f>10552.8-K71</f>
        <v>3911.6999999999989</v>
      </c>
      <c r="U71" s="102">
        <f t="shared" si="3"/>
        <v>83.413860981159104</v>
      </c>
      <c r="V71" s="115">
        <f t="shared" si="4"/>
        <v>7287.3</v>
      </c>
      <c r="W71" s="115">
        <f t="shared" si="10"/>
        <v>10533.499999999998</v>
      </c>
      <c r="X71" s="131">
        <f t="shared" si="6"/>
        <v>69.182133194095044</v>
      </c>
    </row>
    <row r="72" spans="2:24">
      <c r="B72" s="8"/>
      <c r="C72" s="15" t="s">
        <v>28</v>
      </c>
      <c r="D72" s="31">
        <f t="shared" si="7"/>
        <v>361.4</v>
      </c>
      <c r="E72" s="31">
        <f t="shared" si="7"/>
        <v>352.8</v>
      </c>
      <c r="F72" s="31">
        <f t="shared" si="7"/>
        <v>603.70000000000005</v>
      </c>
      <c r="G72" s="31">
        <f t="shared" si="7"/>
        <v>936.3</v>
      </c>
      <c r="H72" s="31">
        <f t="shared" si="7"/>
        <v>1213.7</v>
      </c>
      <c r="I72" s="31">
        <f t="shared" si="7"/>
        <v>1096.8</v>
      </c>
      <c r="J72" s="54">
        <f t="shared" si="0"/>
        <v>4564.7000000000007</v>
      </c>
      <c r="K72" s="64">
        <f t="shared" si="8"/>
        <v>8785.9000000000015</v>
      </c>
      <c r="L72" s="55">
        <f t="shared" si="1"/>
        <v>51.954836727028528</v>
      </c>
      <c r="M72" s="42">
        <f t="shared" si="9"/>
        <v>1207.3</v>
      </c>
      <c r="N72" s="42">
        <f t="shared" si="9"/>
        <v>818.20000000000016</v>
      </c>
      <c r="O72" s="42">
        <f t="shared" si="9"/>
        <v>431.60000000000008</v>
      </c>
      <c r="P72" s="42">
        <f t="shared" si="9"/>
        <v>297.2</v>
      </c>
      <c r="Q72" s="42">
        <f t="shared" si="9"/>
        <v>295.2</v>
      </c>
      <c r="R72" s="74">
        <f t="shared" si="9"/>
        <v>465</v>
      </c>
      <c r="S72" s="84">
        <f t="shared" si="2"/>
        <v>3514.4999999999995</v>
      </c>
      <c r="T72" s="96">
        <f>13517.9-K72</f>
        <v>4731.9999999999982</v>
      </c>
      <c r="U72" s="102">
        <f t="shared" si="3"/>
        <v>74.270921386306014</v>
      </c>
      <c r="V72" s="115">
        <f t="shared" si="4"/>
        <v>8079.2000000000007</v>
      </c>
      <c r="W72" s="115">
        <f t="shared" si="10"/>
        <v>13517.9</v>
      </c>
      <c r="X72" s="131">
        <f t="shared" si="6"/>
        <v>59.766679735757776</v>
      </c>
    </row>
    <row r="73" spans="2:24">
      <c r="B73" s="8"/>
      <c r="C73" s="15" t="s">
        <v>24</v>
      </c>
      <c r="D73" s="31">
        <f t="shared" si="7"/>
        <v>34.100000000000009</v>
      </c>
      <c r="E73" s="31">
        <f t="shared" si="7"/>
        <v>19.7</v>
      </c>
      <c r="F73" s="31">
        <f t="shared" si="7"/>
        <v>53.4</v>
      </c>
      <c r="G73" s="31">
        <f t="shared" si="7"/>
        <v>118.4</v>
      </c>
      <c r="H73" s="31">
        <f t="shared" si="7"/>
        <v>170.10000000000002</v>
      </c>
      <c r="I73" s="31">
        <f t="shared" si="7"/>
        <v>165.1</v>
      </c>
      <c r="J73" s="54">
        <f t="shared" si="0"/>
        <v>560.80000000000007</v>
      </c>
      <c r="K73" s="64">
        <f t="shared" si="8"/>
        <v>1484.9</v>
      </c>
      <c r="L73" s="55">
        <f t="shared" si="1"/>
        <v>37.76685298673312</v>
      </c>
      <c r="M73" s="42">
        <f t="shared" si="9"/>
        <v>200.00000000000006</v>
      </c>
      <c r="N73" s="42">
        <f t="shared" si="9"/>
        <v>168.7</v>
      </c>
      <c r="O73" s="42">
        <f t="shared" si="9"/>
        <v>92.8</v>
      </c>
      <c r="P73" s="42">
        <f t="shared" si="9"/>
        <v>61.8</v>
      </c>
      <c r="Q73" s="42">
        <f t="shared" si="9"/>
        <v>50.899999999999991</v>
      </c>
      <c r="R73" s="74">
        <f t="shared" si="9"/>
        <v>97.100000000000023</v>
      </c>
      <c r="S73" s="84">
        <f t="shared" si="2"/>
        <v>671.3</v>
      </c>
      <c r="T73" s="96">
        <f>2661.8-K73</f>
        <v>1176.9000000000001</v>
      </c>
      <c r="U73" s="102">
        <f t="shared" si="3"/>
        <v>57.039680516611433</v>
      </c>
      <c r="V73" s="115">
        <f t="shared" si="4"/>
        <v>1232.1000000000004</v>
      </c>
      <c r="W73" s="115">
        <f t="shared" si="10"/>
        <v>2661.8000000000006</v>
      </c>
      <c r="X73" s="131">
        <f t="shared" si="6"/>
        <v>46.288226012472769</v>
      </c>
    </row>
    <row r="74" spans="2:24" ht="14.25">
      <c r="B74" s="9"/>
      <c r="C74" s="16" t="s">
        <v>29</v>
      </c>
      <c r="D74" s="35">
        <f t="shared" si="7"/>
        <v>43.600000000000009</v>
      </c>
      <c r="E74" s="35">
        <f t="shared" si="7"/>
        <v>28.1</v>
      </c>
      <c r="F74" s="35">
        <f t="shared" si="7"/>
        <v>66.5</v>
      </c>
      <c r="G74" s="35">
        <f t="shared" si="7"/>
        <v>136.30000000000001</v>
      </c>
      <c r="H74" s="35">
        <f t="shared" si="7"/>
        <v>190</v>
      </c>
      <c r="I74" s="35">
        <f t="shared" si="7"/>
        <v>190.50000000000003</v>
      </c>
      <c r="J74" s="56">
        <f t="shared" si="0"/>
        <v>655</v>
      </c>
      <c r="K74" s="65">
        <f t="shared" si="8"/>
        <v>1612.8000000000002</v>
      </c>
      <c r="L74" s="56">
        <f t="shared" si="1"/>
        <v>40.612599206349202</v>
      </c>
      <c r="M74" s="48">
        <f t="shared" si="9"/>
        <v>222.80000000000004</v>
      </c>
      <c r="N74" s="48">
        <f t="shared" si="9"/>
        <v>186.7</v>
      </c>
      <c r="O74" s="48">
        <f t="shared" si="9"/>
        <v>104.30000000000001</v>
      </c>
      <c r="P74" s="48">
        <f t="shared" si="9"/>
        <v>71.7</v>
      </c>
      <c r="Q74" s="48">
        <f t="shared" si="9"/>
        <v>60.599999999999994</v>
      </c>
      <c r="R74" s="50">
        <f t="shared" si="9"/>
        <v>110.40000000000002</v>
      </c>
      <c r="S74" s="85">
        <f t="shared" si="2"/>
        <v>756.50000000000011</v>
      </c>
      <c r="T74" s="97">
        <f>2888-K74</f>
        <v>1275.1999999999998</v>
      </c>
      <c r="U74" s="103">
        <f t="shared" si="3"/>
        <v>59.324027603513194</v>
      </c>
      <c r="V74" s="116">
        <f t="shared" si="4"/>
        <v>1411.5</v>
      </c>
      <c r="W74" s="116">
        <f t="shared" si="10"/>
        <v>2888</v>
      </c>
      <c r="X74" s="132">
        <f t="shared" si="6"/>
        <v>48.874653739612192</v>
      </c>
    </row>
    <row r="75" spans="2:24" ht="13.5" customHeight="1">
      <c r="B75" s="10" t="s">
        <v>26</v>
      </c>
      <c r="C75" s="19" t="s">
        <v>22</v>
      </c>
      <c r="D75" s="36">
        <v>1226.7</v>
      </c>
      <c r="E75" s="47">
        <v>1772.6</v>
      </c>
      <c r="F75" s="47">
        <v>1663.8</v>
      </c>
      <c r="G75" s="47">
        <v>1800.9</v>
      </c>
      <c r="H75" s="47">
        <v>2181</v>
      </c>
      <c r="I75" s="49">
        <v>1625.8</v>
      </c>
      <c r="J75" s="60">
        <f t="shared" si="0"/>
        <v>10270.799999999999</v>
      </c>
      <c r="M75" s="36">
        <v>1656.1</v>
      </c>
      <c r="N75" s="47">
        <v>1190.7</v>
      </c>
      <c r="O75" s="47">
        <v>1004.9999999999999</v>
      </c>
      <c r="P75" s="47">
        <v>973.09999999999991</v>
      </c>
      <c r="Q75" s="47">
        <v>633.1</v>
      </c>
      <c r="R75" s="49">
        <v>450.9</v>
      </c>
      <c r="S75" s="60">
        <f t="shared" si="2"/>
        <v>5908.9</v>
      </c>
    </row>
    <row r="76" spans="2:24" ht="14.25">
      <c r="B76" s="11"/>
      <c r="C76" s="20" t="s">
        <v>16</v>
      </c>
      <c r="D76" s="37">
        <f t="shared" ref="D76:J76" si="11">D69/D75*100</f>
        <v>32.240971712725198</v>
      </c>
      <c r="E76" s="48">
        <f t="shared" si="11"/>
        <v>21.014329233893715</v>
      </c>
      <c r="F76" s="48">
        <f t="shared" si="11"/>
        <v>39.493929558841209</v>
      </c>
      <c r="G76" s="48">
        <f t="shared" si="11"/>
        <v>58.565161863512692</v>
      </c>
      <c r="H76" s="48">
        <f t="shared" si="11"/>
        <v>63.447959651535982</v>
      </c>
      <c r="I76" s="50">
        <f t="shared" si="11"/>
        <v>77.61717308402018</v>
      </c>
      <c r="J76" s="61">
        <f t="shared" si="11"/>
        <v>49.903610234840521</v>
      </c>
      <c r="L76" s="67"/>
      <c r="M76" s="35">
        <f t="shared" ref="M76:S76" si="12">M69/M75*100</f>
        <v>84.976752611557288</v>
      </c>
      <c r="N76" s="48">
        <f t="shared" si="12"/>
        <v>82.884017804652729</v>
      </c>
      <c r="O76" s="48">
        <f t="shared" si="12"/>
        <v>52.179104477611951</v>
      </c>
      <c r="P76" s="48">
        <f t="shared" si="12"/>
        <v>36.892405713698501</v>
      </c>
      <c r="Q76" s="48">
        <f t="shared" si="12"/>
        <v>54.667509082293485</v>
      </c>
      <c r="R76" s="50">
        <f t="shared" si="12"/>
        <v>124.661787536039</v>
      </c>
      <c r="S76" s="61">
        <f t="shared" si="12"/>
        <v>70.838904026130081</v>
      </c>
    </row>
    <row r="77" spans="2:24">
      <c r="M77" s="38">
        <f t="shared" ref="M77:R77" si="13">SUM(M9:M14)</f>
        <v>585.5</v>
      </c>
      <c r="N77" s="38">
        <f t="shared" si="13"/>
        <v>430.8</v>
      </c>
      <c r="O77" s="38">
        <f t="shared" si="13"/>
        <v>363.69999999999993</v>
      </c>
      <c r="P77" s="38">
        <f t="shared" si="13"/>
        <v>218.8</v>
      </c>
      <c r="Q77" s="38">
        <f t="shared" si="13"/>
        <v>233.2</v>
      </c>
      <c r="R77" s="38">
        <f t="shared" si="13"/>
        <v>338.8</v>
      </c>
    </row>
    <row r="78" spans="2:24">
      <c r="V78" s="38"/>
    </row>
    <row r="79" spans="2:24"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2:24">
      <c r="E80" s="38"/>
      <c r="Q80" s="70"/>
    </row>
    <row r="81" spans="21:27">
      <c r="U81" t="s">
        <v>25</v>
      </c>
      <c r="V81">
        <f>V70/$V$69*100</f>
        <v>21.737029201078258</v>
      </c>
      <c r="AA81" t="e">
        <f>#REF!-#REF!</f>
        <v>#REF!</v>
      </c>
    </row>
    <row r="82" spans="21:27">
      <c r="U82" t="s">
        <v>27</v>
      </c>
      <c r="V82">
        <f>V71/$V$69*100</f>
        <v>78.262970798921742</v>
      </c>
      <c r="AA82" t="e">
        <f>#REF!-#REF!</f>
        <v>#REF!</v>
      </c>
    </row>
    <row r="83" spans="21:27">
      <c r="U83" t="s">
        <v>28</v>
      </c>
      <c r="V83">
        <f>V72/$V$69*100</f>
        <v>86.76769087023294</v>
      </c>
      <c r="AA83" t="e">
        <f>#REF!-#REF!</f>
        <v>#REF!</v>
      </c>
    </row>
    <row r="84" spans="21:27">
      <c r="U84" t="s">
        <v>24</v>
      </c>
      <c r="V84">
        <f>V73/$V$69*100</f>
        <v>13.232309129767058</v>
      </c>
      <c r="AA84" t="e">
        <f>#REF!-#REF!</f>
        <v>#REF!</v>
      </c>
    </row>
    <row r="85" spans="21:27">
      <c r="U85" t="s">
        <v>29</v>
      </c>
      <c r="AA85" t="e">
        <f>#REF!-#REF!</f>
        <v>#REF!</v>
      </c>
    </row>
    <row r="86" spans="21:27">
      <c r="AA86" t="e">
        <f>#REF!-#REF!</f>
        <v>#REF!</v>
      </c>
    </row>
    <row r="91" spans="21:27">
      <c r="U91" s="106">
        <v>15959.081</v>
      </c>
      <c r="V91" s="118">
        <v>16984.900000000001</v>
      </c>
      <c r="W91" s="126">
        <f t="shared" ref="W91:W96" si="14">U91-V91</f>
        <v>-1025.8190000000013</v>
      </c>
      <c r="X91" s="126">
        <f t="shared" ref="X91:X96" si="15">U91/V91*100</f>
        <v>93.960406007689173</v>
      </c>
    </row>
    <row r="92" spans="21:27">
      <c r="U92" s="106">
        <v>5766.308</v>
      </c>
      <c r="V92" s="118">
        <v>6375.7999999999993</v>
      </c>
      <c r="W92" s="126">
        <f t="shared" si="14"/>
        <v>-609.49199999999928</v>
      </c>
      <c r="X92" s="126">
        <f t="shared" si="15"/>
        <v>90.440540794880647</v>
      </c>
    </row>
    <row r="93" spans="21:27">
      <c r="U93" s="106">
        <v>10192.772999999999</v>
      </c>
      <c r="V93" s="118">
        <v>10609.099999999999</v>
      </c>
      <c r="W93" s="126">
        <f t="shared" si="14"/>
        <v>-416.32699999999932</v>
      </c>
      <c r="X93" s="126">
        <f t="shared" si="15"/>
        <v>96.07575571914677</v>
      </c>
    </row>
    <row r="94" spans="21:27">
      <c r="U94" s="106">
        <v>12982.927</v>
      </c>
      <c r="V94" s="118">
        <v>13912.2</v>
      </c>
      <c r="W94" s="126">
        <f t="shared" si="14"/>
        <v>-929.27300000000105</v>
      </c>
      <c r="X94" s="126">
        <f t="shared" si="15"/>
        <v>93.320445364500216</v>
      </c>
    </row>
    <row r="95" spans="21:27">
      <c r="U95" s="106">
        <v>2976.154</v>
      </c>
      <c r="V95" s="118">
        <v>3072.7</v>
      </c>
      <c r="W95" s="126">
        <f t="shared" si="14"/>
        <v>-96.546000000000276</v>
      </c>
      <c r="X95" s="126">
        <f t="shared" si="15"/>
        <v>96.857942526117085</v>
      </c>
    </row>
    <row r="96" spans="21:27">
      <c r="U96" s="106">
        <v>3175.5209999999997</v>
      </c>
      <c r="V96" s="118">
        <v>3315.5</v>
      </c>
      <c r="W96" s="126">
        <f t="shared" si="14"/>
        <v>-139.97900000000027</v>
      </c>
      <c r="X96" s="126">
        <f t="shared" si="15"/>
        <v>95.778042527522231</v>
      </c>
    </row>
  </sheetData>
  <mergeCells count="13"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76"/>
  </mergeCells>
  <phoneticPr fontId="2"/>
  <pageMargins left="0.70866141732283472" right="0.70866141732283472" top="0.74803149606299213" bottom="0.74803149606299213" header="0.31496062992125984" footer="0.31496062992125984"/>
  <pageSetup paperSize="8" scale="76" fitToWidth="1" fitToHeight="1" orientation="landscape" usePrinterDefaults="1" r:id="rId1"/>
  <headerFooter>
    <oddHeader>&amp;L&amp;"-,太字"&amp;16令和２年（２０２０年）度胆振管内観光入込客数調査結果</oddHeader>
  </headerFooter>
  <rowBreaks count="2" manualBreakCount="2">
    <brk id="38" min="1" max="23" man="1"/>
    <brk id="68" min="1" max="2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観光入込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木場＿俊介</dc:creator>
  <cp:lastModifiedBy>高橋＿優弥</cp:lastModifiedBy>
  <cp:lastPrinted>2021-07-26T05:09:46Z</cp:lastPrinted>
  <dcterms:created xsi:type="dcterms:W3CDTF">2014-12-25T00:18:22Z</dcterms:created>
  <dcterms:modified xsi:type="dcterms:W3CDTF">2021-10-01T04:30:40Z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2021-10-01T04:30:40Z</vt:filetime>
  </property>
</Properties>
</file>